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tables/table1.xml" ContentType="application/vnd.openxmlformats-officedocument.spreadsheetml.table+xml"/>
  <Override PartName="/xl/drawings/drawing3.xml" ContentType="application/vnd.openxmlformats-officedocument.drawing+xml"/>
  <Override PartName="/xl/tables/table2.xml" ContentType="application/vnd.openxmlformats-officedocument.spreadsheetml.table+xml"/>
  <Override PartName="/xl/drawings/drawing4.xml" ContentType="application/vnd.openxmlformats-officedocument.drawing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929"/>
  <workbookPr defaultThemeVersion="202300"/>
  <mc:AlternateContent xmlns:mc="http://schemas.openxmlformats.org/markup-compatibility/2006">
    <mc:Choice Requires="x15">
      <x15ac:absPath xmlns:x15ac="http://schemas.microsoft.com/office/spreadsheetml/2010/11/ac" url="https://flowstateundsumse-my.sharepoint.com/personal/support_sumse_ch/Documents/SUMSE/SUMSE_Vorlagen_2601/Milchbüchli/"/>
    </mc:Choice>
  </mc:AlternateContent>
  <xr:revisionPtr revIDLastSave="57" documentId="13_ncr:1_{E8CBC5E5-9A81-49DB-A16B-46A9A5133BCF}" xr6:coauthVersionLast="47" xr6:coauthVersionMax="47" xr10:uidLastSave="{8199FF56-5D18-40FF-8D22-4B072F7468B1}"/>
  <workbookProtection workbookAlgorithmName="SHA-512" workbookHashValue="mOq2LAfdpxY4vr3vYSNQAeltZ2ZL/AOrjs7Pvb0yVNJ5426yLJPisCE+Ivp659dMgWfzSA/Pi8tyUrMVB1uUjQ==" workbookSaltValue="orQRlY1ds1o07E4+CDAWfw==" workbookSpinCount="100000" lockStructure="1"/>
  <bookViews>
    <workbookView xWindow="38280" yWindow="-105" windowWidth="38640" windowHeight="21120" xr2:uid="{9C879DF8-018C-4CB7-8C87-45BC8EA080D8}"/>
  </bookViews>
  <sheets>
    <sheet name="Milchbüchli" sheetId="1" r:id="rId1"/>
    <sheet name="Erträge" sheetId="2" r:id="rId2"/>
    <sheet name="Aufwände" sheetId="3" r:id="rId3"/>
    <sheet name="ABS_Verlustvortrag_Inventar" sheetId="4" r:id="rId4"/>
  </sheets>
  <definedNames>
    <definedName name="_xlnm.Print_Area" localSheetId="3">ABS_Verlustvortrag_Inventar!$D$4:$L$38</definedName>
    <definedName name="_xlnm.Print_Area" localSheetId="2">Aufwände!$D$4:$K$101</definedName>
    <definedName name="_xlnm.Print_Area" localSheetId="1">Erträge!$D$4:$J$107</definedName>
    <definedName name="_xlnm.Print_Area" localSheetId="0">Milchbüchli!$D$2:$J$58</definedName>
    <definedName name="leer">Aufwände!$T$8</definedName>
    <definedName name="LeerListe">Aufwände!$T$5:$T$16</definedName>
    <definedName name="ListeAuswahl">Aufwände!$V$6:$V$11</definedName>
    <definedName name="Personalaufwände">Aufwände!$V$6:$V$11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47" i="4" l="1"/>
  <c r="I48" i="4"/>
  <c r="I49" i="4"/>
  <c r="I50" i="4"/>
  <c r="I51" i="4"/>
  <c r="I46" i="4"/>
  <c r="I52" i="4"/>
  <c r="G16" i="1"/>
  <c r="I38" i="1"/>
  <c r="L45" i="4"/>
  <c r="M45" i="4" s="1"/>
  <c r="L46" i="4"/>
  <c r="L47" i="4"/>
  <c r="M47" i="4" s="1"/>
  <c r="N47" i="4" s="1"/>
  <c r="O47" i="4" s="1"/>
  <c r="L48" i="4"/>
  <c r="M48" i="4" s="1"/>
  <c r="N48" i="4" s="1"/>
  <c r="O48" i="4" s="1"/>
  <c r="L49" i="4"/>
  <c r="M49" i="4" s="1"/>
  <c r="N49" i="4" s="1"/>
  <c r="O49" i="4" s="1"/>
  <c r="L50" i="4"/>
  <c r="L51" i="4"/>
  <c r="M51" i="4" s="1"/>
  <c r="N51" i="4" s="1"/>
  <c r="O51" i="4" s="1"/>
  <c r="L52" i="4"/>
  <c r="M52" i="4" s="1"/>
  <c r="N52" i="4" s="1"/>
  <c r="O52" i="4" s="1"/>
  <c r="L53" i="4"/>
  <c r="L54" i="4"/>
  <c r="M54" i="4" s="1"/>
  <c r="N54" i="4" s="1"/>
  <c r="L55" i="4"/>
  <c r="M55" i="4" s="1"/>
  <c r="L56" i="4"/>
  <c r="M56" i="4" s="1"/>
  <c r="L57" i="4"/>
  <c r="L58" i="4"/>
  <c r="L59" i="4"/>
  <c r="M59" i="4" s="1"/>
  <c r="L60" i="4"/>
  <c r="M60" i="4" s="1"/>
  <c r="L61" i="4"/>
  <c r="L62" i="4"/>
  <c r="L63" i="4"/>
  <c r="M63" i="4" s="1"/>
  <c r="L64" i="4"/>
  <c r="M64" i="4" s="1"/>
  <c r="L65" i="4"/>
  <c r="M65" i="4" s="1"/>
  <c r="L66" i="4"/>
  <c r="M66" i="4" s="1"/>
  <c r="L67" i="4"/>
  <c r="M67" i="4" s="1"/>
  <c r="L68" i="4"/>
  <c r="M68" i="4" s="1"/>
  <c r="L69" i="4"/>
  <c r="M69" i="4" s="1"/>
  <c r="L70" i="4"/>
  <c r="M70" i="4" s="1"/>
  <c r="L71" i="4"/>
  <c r="M71" i="4" s="1"/>
  <c r="L72" i="4"/>
  <c r="M72" i="4" s="1"/>
  <c r="L73" i="4"/>
  <c r="M73" i="4" s="1"/>
  <c r="L74" i="4"/>
  <c r="M74" i="4" s="1"/>
  <c r="L75" i="4"/>
  <c r="M75" i="4" s="1"/>
  <c r="L76" i="4"/>
  <c r="M76" i="4" s="1"/>
  <c r="L77" i="4"/>
  <c r="M77" i="4" s="1"/>
  <c r="L78" i="4"/>
  <c r="M78" i="4" s="1"/>
  <c r="L79" i="4"/>
  <c r="M79" i="4" s="1"/>
  <c r="L80" i="4"/>
  <c r="M80" i="4" s="1"/>
  <c r="L81" i="4"/>
  <c r="M81" i="4" s="1"/>
  <c r="L82" i="4"/>
  <c r="M82" i="4" s="1"/>
  <c r="L83" i="4"/>
  <c r="M83" i="4" s="1"/>
  <c r="L84" i="4"/>
  <c r="M84" i="4" s="1"/>
  <c r="L85" i="4"/>
  <c r="M85" i="4" s="1"/>
  <c r="L86" i="4"/>
  <c r="M86" i="4" s="1"/>
  <c r="I45" i="4"/>
  <c r="H34" i="1"/>
  <c r="I86" i="4"/>
  <c r="I85" i="4"/>
  <c r="I84" i="4"/>
  <c r="I83" i="4"/>
  <c r="I82" i="4"/>
  <c r="I81" i="4"/>
  <c r="I80" i="4"/>
  <c r="I79" i="4"/>
  <c r="I78" i="4"/>
  <c r="I77" i="4"/>
  <c r="I76" i="4"/>
  <c r="I87" i="4"/>
  <c r="I53" i="4"/>
  <c r="I54" i="4"/>
  <c r="I55" i="4"/>
  <c r="I56" i="4"/>
  <c r="I57" i="4"/>
  <c r="I58" i="4"/>
  <c r="I59" i="4"/>
  <c r="I60" i="4"/>
  <c r="I61" i="4"/>
  <c r="I62" i="4"/>
  <c r="I63" i="4"/>
  <c r="I64" i="4"/>
  <c r="I65" i="4"/>
  <c r="I66" i="4"/>
  <c r="I67" i="4"/>
  <c r="I68" i="4"/>
  <c r="I69" i="4"/>
  <c r="I70" i="4"/>
  <c r="I71" i="4"/>
  <c r="I72" i="4"/>
  <c r="I73" i="4"/>
  <c r="I74" i="4"/>
  <c r="I75" i="4"/>
  <c r="F87" i="4"/>
  <c r="G87" i="4"/>
  <c r="H87" i="4"/>
  <c r="J87" i="4"/>
  <c r="G7" i="4"/>
  <c r="G8" i="4"/>
  <c r="J8" i="4" s="1"/>
  <c r="L8" i="4" s="1"/>
  <c r="G9" i="4"/>
  <c r="J9" i="4" s="1"/>
  <c r="L9" i="4" s="1"/>
  <c r="G10" i="4"/>
  <c r="J10" i="4" s="1"/>
  <c r="L10" i="4" s="1"/>
  <c r="G11" i="4"/>
  <c r="J11" i="4" s="1"/>
  <c r="L11" i="4" s="1"/>
  <c r="G12" i="4"/>
  <c r="J12" i="4" s="1"/>
  <c r="L12" i="4" s="1"/>
  <c r="G13" i="4"/>
  <c r="J13" i="4" s="1"/>
  <c r="L13" i="4" s="1"/>
  <c r="G14" i="4"/>
  <c r="J14" i="4" s="1"/>
  <c r="L14" i="4" s="1"/>
  <c r="G15" i="4"/>
  <c r="J15" i="4" s="1"/>
  <c r="L15" i="4" s="1"/>
  <c r="G16" i="4"/>
  <c r="J16" i="4" s="1"/>
  <c r="L16" i="4" s="1"/>
  <c r="G17" i="4"/>
  <c r="J17" i="4" s="1"/>
  <c r="L17" i="4" s="1"/>
  <c r="G18" i="4"/>
  <c r="J18" i="4" s="1"/>
  <c r="G19" i="4"/>
  <c r="J19" i="4" s="1"/>
  <c r="L19" i="4" s="1"/>
  <c r="G20" i="4"/>
  <c r="J20" i="4" s="1"/>
  <c r="L20" i="4" s="1"/>
  <c r="G21" i="4"/>
  <c r="J21" i="4" s="1"/>
  <c r="L21" i="4" s="1"/>
  <c r="G22" i="4"/>
  <c r="J22" i="4" s="1"/>
  <c r="L22" i="4" s="1"/>
  <c r="G23" i="4"/>
  <c r="J23" i="4" s="1"/>
  <c r="L23" i="4" s="1"/>
  <c r="G24" i="4"/>
  <c r="J24" i="4" s="1"/>
  <c r="L24" i="4" s="1"/>
  <c r="G25" i="4"/>
  <c r="J25" i="4" s="1"/>
  <c r="L25" i="4" s="1"/>
  <c r="G26" i="4"/>
  <c r="J26" i="4" s="1"/>
  <c r="L26" i="4" s="1"/>
  <c r="G27" i="4"/>
  <c r="J27" i="4" s="1"/>
  <c r="L27" i="4" s="1"/>
  <c r="G28" i="4"/>
  <c r="J28" i="4" s="1"/>
  <c r="L28" i="4" s="1"/>
  <c r="G29" i="4"/>
  <c r="J29" i="4" s="1"/>
  <c r="L29" i="4" s="1"/>
  <c r="G30" i="4"/>
  <c r="J30" i="4" s="1"/>
  <c r="L30" i="4" s="1"/>
  <c r="G31" i="4"/>
  <c r="J31" i="4" s="1"/>
  <c r="L31" i="4" s="1"/>
  <c r="G32" i="4"/>
  <c r="J32" i="4" s="1"/>
  <c r="L32" i="4" s="1"/>
  <c r="G33" i="4"/>
  <c r="J33" i="4" s="1"/>
  <c r="L33" i="4" s="1"/>
  <c r="G34" i="4"/>
  <c r="J34" i="4" s="1"/>
  <c r="L34" i="4" s="1"/>
  <c r="G35" i="4"/>
  <c r="J35" i="4" s="1"/>
  <c r="L35" i="4" s="1"/>
  <c r="G36" i="4"/>
  <c r="J36" i="4" s="1"/>
  <c r="L36" i="4" s="1"/>
  <c r="G37" i="4"/>
  <c r="J37" i="4" s="1"/>
  <c r="L37" i="4" s="1"/>
  <c r="D101" i="3"/>
  <c r="P18" i="4" a="1"/>
  <c r="P18" i="4" s="1"/>
  <c r="P13" i="4"/>
  <c r="H41" i="1" s="1"/>
  <c r="O17" i="4"/>
  <c r="O18" i="4" s="1"/>
  <c r="O6" i="4" s="1"/>
  <c r="F38" i="4"/>
  <c r="I38" i="4"/>
  <c r="H38" i="4"/>
  <c r="K38" i="4"/>
  <c r="V11" i="3"/>
  <c r="G18" i="1"/>
  <c r="G17" i="1"/>
  <c r="G15" i="1"/>
  <c r="G14" i="1"/>
  <c r="G13" i="1"/>
  <c r="H36" i="1"/>
  <c r="H32" i="1"/>
  <c r="H30" i="1"/>
  <c r="H28" i="1"/>
  <c r="H26" i="1"/>
  <c r="H24" i="1"/>
  <c r="H22" i="1"/>
  <c r="H20" i="1"/>
  <c r="H12" i="1"/>
  <c r="H10" i="1"/>
  <c r="U16" i="3"/>
  <c r="K101" i="3"/>
  <c r="J10" i="1" s="1"/>
  <c r="V10" i="3"/>
  <c r="V9" i="3"/>
  <c r="V8" i="3"/>
  <c r="V7" i="3"/>
  <c r="V6" i="3"/>
  <c r="U15" i="3"/>
  <c r="U14" i="3"/>
  <c r="U13" i="3"/>
  <c r="U12" i="3"/>
  <c r="U11" i="3"/>
  <c r="U10" i="3"/>
  <c r="U9" i="3"/>
  <c r="U8" i="3"/>
  <c r="U7" i="3"/>
  <c r="U6" i="3"/>
  <c r="D107" i="2"/>
  <c r="J107" i="2"/>
  <c r="I8" i="1" s="1"/>
  <c r="M62" i="4" l="1"/>
  <c r="M46" i="4"/>
  <c r="N46" i="4" s="1"/>
  <c r="O46" i="4" s="1"/>
  <c r="M61" i="4"/>
  <c r="M53" i="4"/>
  <c r="N53" i="4" s="1"/>
  <c r="O53" i="4" s="1"/>
  <c r="M50" i="4"/>
  <c r="N50" i="4" s="1"/>
  <c r="O50" i="4" s="1"/>
  <c r="M58" i="4"/>
  <c r="N58" i="4" s="1"/>
  <c r="M57" i="4"/>
  <c r="N57" i="4" s="1"/>
  <c r="I10" i="1"/>
  <c r="I43" i="1" s="1"/>
  <c r="I45" i="1" s="1"/>
  <c r="J47" i="1" s="1"/>
  <c r="O54" i="4"/>
  <c r="P54" i="4" s="1"/>
  <c r="N55" i="4"/>
  <c r="O55" i="4"/>
  <c r="P55" i="4" s="1"/>
  <c r="N56" i="4"/>
  <c r="O56" i="4"/>
  <c r="P56" i="4" s="1"/>
  <c r="N59" i="4"/>
  <c r="O59" i="4"/>
  <c r="N60" i="4"/>
  <c r="O60" i="4"/>
  <c r="P60" i="4" s="1"/>
  <c r="N61" i="4"/>
  <c r="O61" i="4"/>
  <c r="N62" i="4"/>
  <c r="O62" i="4"/>
  <c r="N63" i="4"/>
  <c r="O63" i="4"/>
  <c r="N64" i="4"/>
  <c r="O64" i="4"/>
  <c r="N65" i="4"/>
  <c r="O65" i="4"/>
  <c r="N66" i="4"/>
  <c r="O66" i="4"/>
  <c r="N67" i="4"/>
  <c r="O67" i="4"/>
  <c r="N68" i="4"/>
  <c r="O68" i="4"/>
  <c r="N69" i="4"/>
  <c r="O69" i="4"/>
  <c r="P69" i="4" s="1"/>
  <c r="N70" i="4"/>
  <c r="O70" i="4"/>
  <c r="P70" i="4" s="1"/>
  <c r="N71" i="4"/>
  <c r="O71" i="4"/>
  <c r="P71" i="4" s="1"/>
  <c r="N72" i="4"/>
  <c r="O72" i="4"/>
  <c r="P72" i="4" s="1"/>
  <c r="N73" i="4"/>
  <c r="O73" i="4"/>
  <c r="P73" i="4" s="1"/>
  <c r="N74" i="4"/>
  <c r="O74" i="4"/>
  <c r="P74" i="4" s="1"/>
  <c r="N75" i="4"/>
  <c r="O75" i="4"/>
  <c r="P75" i="4" s="1"/>
  <c r="N76" i="4"/>
  <c r="O76" i="4"/>
  <c r="N77" i="4"/>
  <c r="O77" i="4"/>
  <c r="N78" i="4"/>
  <c r="O78" i="4"/>
  <c r="P78" i="4" s="1"/>
  <c r="N79" i="4"/>
  <c r="O79" i="4"/>
  <c r="P79" i="4" s="1"/>
  <c r="N80" i="4"/>
  <c r="O80" i="4"/>
  <c r="N81" i="4"/>
  <c r="O81" i="4"/>
  <c r="N82" i="4"/>
  <c r="O82" i="4"/>
  <c r="P82" i="4" s="1"/>
  <c r="N83" i="4"/>
  <c r="O83" i="4"/>
  <c r="N84" i="4"/>
  <c r="O84" i="4"/>
  <c r="N85" i="4"/>
  <c r="O85" i="4"/>
  <c r="N86" i="4"/>
  <c r="O86" i="4"/>
  <c r="P86" i="4" s="1"/>
  <c r="N45" i="4"/>
  <c r="O45" i="4" s="1"/>
  <c r="P48" i="4"/>
  <c r="P59" i="4"/>
  <c r="P76" i="4"/>
  <c r="P80" i="4"/>
  <c r="P64" i="4"/>
  <c r="P84" i="4"/>
  <c r="P83" i="4"/>
  <c r="P85" i="4"/>
  <c r="P81" i="4"/>
  <c r="P77" i="4"/>
  <c r="H39" i="1"/>
  <c r="O37" i="4"/>
  <c r="J7" i="4"/>
  <c r="G38" i="4"/>
  <c r="O7" i="4"/>
  <c r="O8" i="4" s="1"/>
  <c r="O9" i="4" s="1"/>
  <c r="O10" i="4" s="1"/>
  <c r="O11" i="4" s="1"/>
  <c r="O12" i="4" s="1"/>
  <c r="L18" i="4"/>
  <c r="O19" i="4"/>
  <c r="O20" i="4" s="1"/>
  <c r="O21" i="4" s="1"/>
  <c r="O22" i="4" s="1"/>
  <c r="O23" i="4" s="1"/>
  <c r="O57" i="4" l="1"/>
  <c r="P57" i="4" s="1"/>
  <c r="O58" i="4"/>
  <c r="P58" i="4" s="1"/>
  <c r="M87" i="4"/>
  <c r="P66" i="4"/>
  <c r="P50" i="4"/>
  <c r="P67" i="4"/>
  <c r="P51" i="4"/>
  <c r="P68" i="4"/>
  <c r="P52" i="4"/>
  <c r="P63" i="4"/>
  <c r="P47" i="4"/>
  <c r="P65" i="4"/>
  <c r="P49" i="4"/>
  <c r="P61" i="4"/>
  <c r="P45" i="4"/>
  <c r="P62" i="4"/>
  <c r="P46" i="4"/>
  <c r="L7" i="4"/>
  <c r="L38" i="4" s="1"/>
  <c r="J38" i="4"/>
  <c r="D47" i="1"/>
  <c r="P17" i="4" s="1"/>
  <c r="P24" i="4" s="1"/>
  <c r="L16" i="1"/>
  <c r="D45" i="1" l="1"/>
  <c r="O87" i="4"/>
  <c r="N37" i="4" s="1"/>
  <c r="P37" i="4" s="1"/>
  <c r="P53" i="4"/>
  <c r="P87" i="4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<sst xmlns="http://schemas.openxmlformats.org/spreadsheetml/2006/main" count="117" uniqueCount="93">
  <si>
    <t>Milchbüchli</t>
  </si>
  <si>
    <t>Erträge</t>
  </si>
  <si>
    <t>Aufwände</t>
  </si>
  <si>
    <t>Direkter Aufwand</t>
  </si>
  <si>
    <t>Personalaufwand</t>
  </si>
  <si>
    <t>Raumkosten</t>
  </si>
  <si>
    <t>Transport- und Reisekosten</t>
  </si>
  <si>
    <t>Versicherungen</t>
  </si>
  <si>
    <t>Energieaufwand</t>
  </si>
  <si>
    <t>Verwaltungsaufwand</t>
  </si>
  <si>
    <t>Werbeaufwand</t>
  </si>
  <si>
    <t>Sonstiger Betriebsaufwand</t>
  </si>
  <si>
    <t>Abschreibungen</t>
  </si>
  <si>
    <t>Eigenzins</t>
  </si>
  <si>
    <t>Periode</t>
  </si>
  <si>
    <t>von</t>
  </si>
  <si>
    <t>bis</t>
  </si>
  <si>
    <t>Verlustvortrag</t>
  </si>
  <si>
    <t>Datum</t>
  </si>
  <si>
    <t>Kunde</t>
  </si>
  <si>
    <t>Buchungstext</t>
  </si>
  <si>
    <t>Zahlungsart</t>
  </si>
  <si>
    <t>Betrag</t>
  </si>
  <si>
    <t>Ergebnis</t>
  </si>
  <si>
    <t>Beleg (Ctrl + K)</t>
  </si>
  <si>
    <t>Aufwandart</t>
  </si>
  <si>
    <t>Beleg (Ctrl+K)</t>
  </si>
  <si>
    <t>Aufwandarte</t>
  </si>
  <si>
    <t>Personalaufwände</t>
  </si>
  <si>
    <t>Löhne Personal</t>
  </si>
  <si>
    <t>Sozialversicherungen Personal</t>
  </si>
  <si>
    <t>Sozialversicherungen Inhaber</t>
  </si>
  <si>
    <t>Lohn Inhaber</t>
  </si>
  <si>
    <t>BVG Personal</t>
  </si>
  <si>
    <t>t6-t11</t>
  </si>
  <si>
    <t>s7</t>
  </si>
  <si>
    <t>Kontrolle</t>
  </si>
  <si>
    <t>Sonstige Personalaufwände</t>
  </si>
  <si>
    <t>www.sumse.ch</t>
  </si>
  <si>
    <t>Unternehmensname eintragen</t>
  </si>
  <si>
    <t>Abschreibungstabelle</t>
  </si>
  <si>
    <t>Bezeichnung</t>
  </si>
  <si>
    <t>Anfangsbestand (01.01)</t>
  </si>
  <si>
    <t>Saldo vor Abschreibung</t>
  </si>
  <si>
    <t>Schlussbestand (31.12)</t>
  </si>
  <si>
    <t>Jahr</t>
  </si>
  <si>
    <t>Vor x Jahr</t>
  </si>
  <si>
    <t>Verlustvortrag nach Periodenabschluss</t>
  </si>
  <si>
    <t>Verlustvortrag bei Periodenbeginn</t>
  </si>
  <si>
    <t>Verlustvortrag Folgejahr</t>
  </si>
  <si>
    <t>Ort und Datum:</t>
  </si>
  <si>
    <t xml:space="preserve">Stempel + Unterschrift gemäss Zeichnungsberechtigung: </t>
  </si>
  <si>
    <t>Nr</t>
  </si>
  <si>
    <t>Inventar</t>
  </si>
  <si>
    <t>Anschaffungswert</t>
  </si>
  <si>
    <t>Liquiditätserlös</t>
  </si>
  <si>
    <t>Anschaffungsjahr</t>
  </si>
  <si>
    <t>Abschreibungsmethode</t>
  </si>
  <si>
    <t>Abschreibungssatz</t>
  </si>
  <si>
    <t>Menge</t>
  </si>
  <si>
    <t>Einheitspreis</t>
  </si>
  <si>
    <t>Zugänge in CHF</t>
  </si>
  <si>
    <r>
      <t xml:space="preserve">Abgänge </t>
    </r>
    <r>
      <rPr>
        <sz val="11"/>
        <color rgb="FFFF0000"/>
        <rFont val="Aptos Narrow"/>
        <family val="2"/>
        <scheme val="minor"/>
      </rPr>
      <t>ohne Minus</t>
    </r>
    <r>
      <rPr>
        <sz val="11"/>
        <color theme="1"/>
        <rFont val="Aptos Narrow"/>
        <family val="2"/>
        <scheme val="minor"/>
      </rPr>
      <t xml:space="preserve"> in CHF</t>
    </r>
  </si>
  <si>
    <r>
      <t xml:space="preserve">Abschreibung </t>
    </r>
    <r>
      <rPr>
        <sz val="11"/>
        <color rgb="FFFF0000"/>
        <rFont val="Aptos Narrow"/>
        <family val="2"/>
        <scheme val="minor"/>
      </rPr>
      <t>ohne Minus</t>
    </r>
    <r>
      <rPr>
        <sz val="11"/>
        <color theme="1"/>
        <rFont val="Aptos Narrow"/>
        <family val="2"/>
        <scheme val="minor"/>
      </rPr>
      <t xml:space="preserve"> in CHF</t>
    </r>
  </si>
  <si>
    <t>Anfangsbestand</t>
  </si>
  <si>
    <t>Veränderung während des Jahres</t>
  </si>
  <si>
    <t>Endbestand</t>
  </si>
  <si>
    <t>Abschreibungsmethoden</t>
  </si>
  <si>
    <t>Linear</t>
  </si>
  <si>
    <t>Degressiv</t>
  </si>
  <si>
    <t>Leistungsproportionale</t>
  </si>
  <si>
    <t>Sofortabschreibungsbetrag</t>
  </si>
  <si>
    <t>Soll</t>
  </si>
  <si>
    <t>Ist</t>
  </si>
  <si>
    <t>Diff</t>
  </si>
  <si>
    <t>Abzuschreibende Betrag</t>
  </si>
  <si>
    <t>Abschreibungsbetrag</t>
  </si>
  <si>
    <t>Beleg (Crl + K)</t>
  </si>
  <si>
    <t>Abschreibungsbetrag nach Methode</t>
  </si>
  <si>
    <t>Abschreibungssätze</t>
  </si>
  <si>
    <t>Wohnhäuser</t>
  </si>
  <si>
    <t>Geschäftshäuser</t>
  </si>
  <si>
    <t>Gebäude (Gastro + Hotel)</t>
  </si>
  <si>
    <t>Fabrik-/Lagergebäude</t>
  </si>
  <si>
    <t>Geschäftsmobiliar</t>
  </si>
  <si>
    <t>Abschreibungskategorie</t>
  </si>
  <si>
    <t>Motorfahrzeuge aller Art</t>
  </si>
  <si>
    <t>Büromaschinen</t>
  </si>
  <si>
    <t>Immaterielle Werte</t>
  </si>
  <si>
    <t>Werkzeuge &amp; Geräte</t>
  </si>
  <si>
    <t>Apparate und Maschinen Produktion</t>
  </si>
  <si>
    <t>Buchwert Periodenbeginn</t>
  </si>
  <si>
    <t>Finanzaufwand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</si>
</sst>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3">
    <numFmt numFmtId="44" formatCode="_ &quot;CHF&quot;\ * #,##0.00_ ;_ &quot;CHF&quot;\ * \-#,##0.00_ ;_ &quot;CHF&quot;\ * &quot;-&quot;??_ ;_ @_ "/>
    <numFmt numFmtId="164" formatCode="_ [$CHF-807]\ * #,##0.00_ ;_ [$CHF-807]\ * \-#,##0.00_ ;_ [$CHF-807]\ * &quot;-&quot;??_ ;_ @_ "/>
    <numFmt numFmtId="165" formatCode="0.0%"/>
  </numFmts>
  <fonts count="22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rgb="FFFF0000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b/>
      <sz val="12"/>
      <color theme="1"/>
      <name val="Aptos Narrow"/>
      <family val="2"/>
      <scheme val="minor"/>
    </font>
    <font>
      <b/>
      <sz val="14"/>
      <color theme="1"/>
      <name val="Aptos Narrow"/>
      <family val="2"/>
      <scheme val="minor"/>
    </font>
    <font>
      <sz val="12"/>
      <color theme="1"/>
      <name val="Aptos Narrow"/>
      <family val="2"/>
      <scheme val="minor"/>
    </font>
    <font>
      <sz val="14"/>
      <color theme="1"/>
      <name val="Aptos Narrow"/>
      <family val="2"/>
      <scheme val="minor"/>
    </font>
    <font>
      <b/>
      <sz val="16"/>
      <color theme="1"/>
      <name val="Aptos Narrow"/>
      <family val="2"/>
      <scheme val="minor"/>
    </font>
    <font>
      <sz val="10"/>
      <color theme="1"/>
      <name val="Aptos Narrow"/>
      <family val="2"/>
      <scheme val="minor"/>
    </font>
    <font>
      <i/>
      <sz val="14"/>
      <color theme="1"/>
      <name val="Aptos Narrow"/>
      <family val="2"/>
      <scheme val="minor"/>
    </font>
    <font>
      <b/>
      <u/>
      <sz val="16"/>
      <color theme="1"/>
      <name val="Aptos Narrow"/>
      <family val="2"/>
      <scheme val="minor"/>
    </font>
    <font>
      <b/>
      <sz val="18"/>
      <color theme="1"/>
      <name val="Aptos Narrow"/>
      <family val="2"/>
      <scheme val="minor"/>
    </font>
    <font>
      <sz val="16"/>
      <color rgb="FFFF0000"/>
      <name val="Aptos Narrow"/>
      <family val="2"/>
      <scheme val="minor"/>
    </font>
    <font>
      <i/>
      <u/>
      <sz val="12"/>
      <color theme="1"/>
      <name val="Aptos Narrow"/>
      <family val="2"/>
      <scheme val="minor"/>
    </font>
    <font>
      <i/>
      <u/>
      <sz val="11"/>
      <color theme="1"/>
      <name val="Aptos Narrow"/>
      <family val="2"/>
      <scheme val="minor"/>
    </font>
    <font>
      <i/>
      <sz val="10"/>
      <color theme="1"/>
      <name val="Aptos Narrow"/>
      <family val="2"/>
      <scheme val="minor"/>
    </font>
    <font>
      <u/>
      <sz val="11"/>
      <color theme="10"/>
      <name val="Aptos Narrow"/>
      <family val="2"/>
      <scheme val="minor"/>
    </font>
    <font>
      <sz val="11"/>
      <name val="Aptos Narrow"/>
      <family val="2"/>
      <scheme val="minor"/>
    </font>
    <font>
      <sz val="12"/>
      <name val="Aptos Narrow"/>
      <family val="2"/>
      <scheme val="minor"/>
    </font>
    <font>
      <b/>
      <i/>
      <u/>
      <sz val="14"/>
      <color theme="1"/>
      <name val="Aptos Narrow"/>
      <family val="2"/>
      <scheme val="minor"/>
    </font>
    <font>
      <i/>
      <sz val="11"/>
      <color theme="1"/>
      <name val="Aptos Narrow"/>
      <family val="2"/>
      <scheme val="minor"/>
    </font>
  </fonts>
  <fills count="9">
    <fill>
      <patternFill patternType="none"/>
    </fill>
    <fill>
      <patternFill patternType="gray125"/>
    </fill>
    <fill>
      <patternFill patternType="solid">
        <fgColor theme="9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</fills>
  <borders count="66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/>
      <bottom style="double">
        <color indexed="64"/>
      </bottom>
      <diagonal/>
    </border>
    <border>
      <left style="medium">
        <color indexed="64"/>
      </left>
      <right/>
      <top/>
      <bottom style="slantDashDot">
        <color indexed="64"/>
      </bottom>
      <diagonal/>
    </border>
    <border>
      <left/>
      <right/>
      <top/>
      <bottom style="slantDashDot">
        <color indexed="64"/>
      </bottom>
      <diagonal/>
    </border>
    <border>
      <left style="slantDashDot">
        <color indexed="64"/>
      </left>
      <right style="medium">
        <color indexed="64"/>
      </right>
      <top style="medium">
        <color indexed="64"/>
      </top>
      <bottom/>
      <diagonal/>
    </border>
    <border>
      <left style="slantDashDot">
        <color indexed="64"/>
      </left>
      <right style="medium">
        <color indexed="64"/>
      </right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double">
        <color indexed="64"/>
      </bottom>
      <diagonal/>
    </border>
    <border>
      <left/>
      <right/>
      <top style="medium">
        <color indexed="64"/>
      </top>
      <bottom style="double">
        <color indexed="64"/>
      </bottom>
      <diagonal/>
    </border>
    <border>
      <left/>
      <right style="medium">
        <color indexed="64"/>
      </right>
      <top style="medium">
        <color indexed="64"/>
      </top>
      <bottom style="double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double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dotted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dotted">
        <color indexed="64"/>
      </bottom>
      <diagonal/>
    </border>
    <border>
      <left/>
      <right style="medium">
        <color indexed="64"/>
      </right>
      <top style="medium">
        <color indexed="64"/>
      </top>
      <bottom style="dotted">
        <color indexed="64"/>
      </bottom>
      <diagonal/>
    </border>
    <border>
      <left style="medium">
        <color indexed="64"/>
      </left>
      <right style="thin">
        <color indexed="64"/>
      </right>
      <top style="dotted">
        <color indexed="64"/>
      </top>
      <bottom style="dotted">
        <color indexed="64"/>
      </bottom>
      <diagonal/>
    </border>
    <border>
      <left style="thin">
        <color indexed="64"/>
      </left>
      <right style="thin">
        <color indexed="64"/>
      </right>
      <top style="dotted">
        <color indexed="64"/>
      </top>
      <bottom style="dotted">
        <color indexed="64"/>
      </bottom>
      <diagonal/>
    </border>
    <border>
      <left/>
      <right style="medium">
        <color indexed="64"/>
      </right>
      <top style="dotted">
        <color indexed="64"/>
      </top>
      <bottom style="dotted">
        <color indexed="64"/>
      </bottom>
      <diagonal/>
    </border>
    <border>
      <left style="medium">
        <color indexed="64"/>
      </left>
      <right style="thin">
        <color indexed="64"/>
      </right>
      <top style="dotted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dotted">
        <color indexed="64"/>
      </top>
      <bottom style="medium">
        <color indexed="64"/>
      </bottom>
      <diagonal/>
    </border>
    <border>
      <left/>
      <right style="medium">
        <color indexed="64"/>
      </right>
      <top style="dotted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hair">
        <color indexed="64"/>
      </bottom>
      <diagonal/>
    </border>
    <border>
      <left/>
      <right style="medium">
        <color indexed="64"/>
      </right>
      <top style="medium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 style="hair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medium">
        <color indexed="64"/>
      </bottom>
      <diagonal/>
    </border>
    <border>
      <left/>
      <right style="medium">
        <color indexed="64"/>
      </right>
      <top style="hair">
        <color indexed="64"/>
      </top>
      <bottom style="medium">
        <color indexed="64"/>
      </bottom>
      <diagonal/>
    </border>
    <border>
      <left style="medium">
        <color indexed="64"/>
      </left>
      <right style="dashDot">
        <color indexed="64"/>
      </right>
      <top style="medium">
        <color indexed="64"/>
      </top>
      <bottom style="dashDot">
        <color indexed="64"/>
      </bottom>
      <diagonal/>
    </border>
    <border>
      <left style="dashDot">
        <color indexed="64"/>
      </left>
      <right style="dashDot">
        <color indexed="64"/>
      </right>
      <top style="medium">
        <color indexed="64"/>
      </top>
      <bottom style="dashDot">
        <color indexed="64"/>
      </bottom>
      <diagonal/>
    </border>
    <border>
      <left style="dashDot">
        <color indexed="64"/>
      </left>
      <right style="medium">
        <color indexed="64"/>
      </right>
      <top style="medium">
        <color indexed="64"/>
      </top>
      <bottom style="dashDot">
        <color indexed="64"/>
      </bottom>
      <diagonal/>
    </border>
    <border>
      <left style="medium">
        <color indexed="64"/>
      </left>
      <right style="dashDot">
        <color indexed="64"/>
      </right>
      <top style="dashDot">
        <color indexed="64"/>
      </top>
      <bottom style="dashDot">
        <color indexed="64"/>
      </bottom>
      <diagonal/>
    </border>
    <border>
      <left style="dashDot">
        <color indexed="64"/>
      </left>
      <right style="dashDot">
        <color indexed="64"/>
      </right>
      <top style="dashDot">
        <color indexed="64"/>
      </top>
      <bottom style="dashDot">
        <color indexed="64"/>
      </bottom>
      <diagonal/>
    </border>
    <border>
      <left style="dashDot">
        <color indexed="64"/>
      </left>
      <right style="medium">
        <color indexed="64"/>
      </right>
      <top style="dashDot">
        <color indexed="64"/>
      </top>
      <bottom style="dashDot">
        <color indexed="64"/>
      </bottom>
      <diagonal/>
    </border>
    <border>
      <left style="medium">
        <color indexed="64"/>
      </left>
      <right style="dashDot">
        <color indexed="64"/>
      </right>
      <top style="dashDot">
        <color indexed="64"/>
      </top>
      <bottom/>
      <diagonal/>
    </border>
    <border>
      <left style="dashDot">
        <color indexed="64"/>
      </left>
      <right style="dashDot">
        <color indexed="64"/>
      </right>
      <top style="dashDot">
        <color indexed="64"/>
      </top>
      <bottom/>
      <diagonal/>
    </border>
    <border>
      <left style="dashDot">
        <color indexed="64"/>
      </left>
      <right style="medium">
        <color indexed="64"/>
      </right>
      <top style="dashDot">
        <color indexed="64"/>
      </top>
      <bottom/>
      <diagonal/>
    </border>
    <border>
      <left style="medium">
        <color indexed="64"/>
      </left>
      <right style="dashDotDot">
        <color indexed="64"/>
      </right>
      <top style="medium">
        <color indexed="64"/>
      </top>
      <bottom style="dashDotDot">
        <color indexed="64"/>
      </bottom>
      <diagonal/>
    </border>
    <border>
      <left style="dashDotDot">
        <color indexed="64"/>
      </left>
      <right style="dashDotDot">
        <color indexed="64"/>
      </right>
      <top style="medium">
        <color indexed="64"/>
      </top>
      <bottom style="dashDotDot">
        <color indexed="64"/>
      </bottom>
      <diagonal/>
    </border>
    <border>
      <left style="dashDotDot">
        <color indexed="64"/>
      </left>
      <right style="medium">
        <color indexed="64"/>
      </right>
      <top style="medium">
        <color indexed="64"/>
      </top>
      <bottom style="dashDotDot">
        <color indexed="64"/>
      </bottom>
      <diagonal/>
    </border>
    <border>
      <left style="medium">
        <color indexed="64"/>
      </left>
      <right style="dashDotDot">
        <color indexed="64"/>
      </right>
      <top style="dashDotDot">
        <color indexed="64"/>
      </top>
      <bottom style="dashDotDot">
        <color indexed="64"/>
      </bottom>
      <diagonal/>
    </border>
    <border>
      <left style="dashDotDot">
        <color indexed="64"/>
      </left>
      <right style="dashDotDot">
        <color indexed="64"/>
      </right>
      <top style="dashDotDot">
        <color indexed="64"/>
      </top>
      <bottom style="dashDotDot">
        <color indexed="64"/>
      </bottom>
      <diagonal/>
    </border>
    <border>
      <left style="dashDotDot">
        <color indexed="64"/>
      </left>
      <right style="medium">
        <color indexed="64"/>
      </right>
      <top style="dashDotDot">
        <color indexed="64"/>
      </top>
      <bottom style="dashDotDot">
        <color indexed="64"/>
      </bottom>
      <diagonal/>
    </border>
    <border>
      <left style="medium">
        <color indexed="64"/>
      </left>
      <right style="dashDotDot">
        <color indexed="64"/>
      </right>
      <top style="dashDotDot">
        <color indexed="64"/>
      </top>
      <bottom/>
      <diagonal/>
    </border>
    <border>
      <left style="dashDotDot">
        <color indexed="64"/>
      </left>
      <right style="dashDotDot">
        <color indexed="64"/>
      </right>
      <top style="dashDotDot">
        <color indexed="64"/>
      </top>
      <bottom/>
      <diagonal/>
    </border>
    <border>
      <left style="dashDotDot">
        <color indexed="64"/>
      </left>
      <right style="medium">
        <color indexed="64"/>
      </right>
      <top style="dashDotDot">
        <color indexed="64"/>
      </top>
      <bottom/>
      <diagonal/>
    </border>
  </borders>
  <cellStyleXfs count="4">
    <xf numFmtId="0" fontId="0" fillId="0" borderId="0"/>
    <xf numFmtId="44" fontId="1" fillId="0" borderId="0" applyFont="0" applyFill="0" applyBorder="0" applyAlignment="0" applyProtection="0"/>
    <xf numFmtId="0" fontId="17" fillId="0" borderId="0" applyNumberFormat="0" applyFill="0" applyBorder="0" applyAlignment="0" applyProtection="0"/>
    <xf numFmtId="9" fontId="1" fillId="0" borderId="0" applyFont="0" applyFill="0" applyBorder="0" applyAlignment="0" applyProtection="0"/>
  </cellStyleXfs>
  <cellXfs count="242">
    <xf numFmtId="0" fontId="0" fillId="0" borderId="0" xfId="0"/>
    <xf numFmtId="0" fontId="0" fillId="0" borderId="8" xfId="0" applyBorder="1"/>
    <xf numFmtId="0" fontId="0" fillId="0" borderId="10" xfId="0" applyBorder="1"/>
    <xf numFmtId="0" fontId="0" fillId="0" borderId="7" xfId="0" applyBorder="1" applyAlignment="1">
      <alignment horizontal="center" vertical="center"/>
    </xf>
    <xf numFmtId="44" fontId="6" fillId="0" borderId="0" xfId="1" applyFont="1" applyBorder="1"/>
    <xf numFmtId="0" fontId="6" fillId="0" borderId="11" xfId="0" applyFont="1" applyBorder="1"/>
    <xf numFmtId="0" fontId="6" fillId="0" borderId="12" xfId="0" applyFont="1" applyBorder="1"/>
    <xf numFmtId="0" fontId="0" fillId="5" borderId="12" xfId="0" applyFill="1" applyBorder="1"/>
    <xf numFmtId="0" fontId="0" fillId="5" borderId="0" xfId="0" applyFill="1"/>
    <xf numFmtId="0" fontId="6" fillId="5" borderId="16" xfId="0" applyFont="1" applyFill="1" applyBorder="1"/>
    <xf numFmtId="0" fontId="0" fillId="5" borderId="17" xfId="0" applyFill="1" applyBorder="1"/>
    <xf numFmtId="44" fontId="6" fillId="5" borderId="17" xfId="1" applyFont="1" applyFill="1" applyBorder="1"/>
    <xf numFmtId="0" fontId="6" fillId="5" borderId="0" xfId="0" applyFont="1" applyFill="1"/>
    <xf numFmtId="0" fontId="0" fillId="6" borderId="5" xfId="0" applyFill="1" applyBorder="1"/>
    <xf numFmtId="44" fontId="6" fillId="6" borderId="5" xfId="1" applyFont="1" applyFill="1" applyBorder="1"/>
    <xf numFmtId="0" fontId="0" fillId="6" borderId="0" xfId="0" applyFill="1"/>
    <xf numFmtId="0" fontId="6" fillId="6" borderId="0" xfId="0" applyFont="1" applyFill="1"/>
    <xf numFmtId="0" fontId="0" fillId="5" borderId="3" xfId="0" applyFill="1" applyBorder="1"/>
    <xf numFmtId="0" fontId="0" fillId="6" borderId="12" xfId="0" applyFill="1" applyBorder="1"/>
    <xf numFmtId="0" fontId="9" fillId="6" borderId="14" xfId="0" applyFont="1" applyFill="1" applyBorder="1"/>
    <xf numFmtId="44" fontId="9" fillId="6" borderId="14" xfId="1" applyFont="1" applyFill="1" applyBorder="1"/>
    <xf numFmtId="0" fontId="9" fillId="6" borderId="20" xfId="0" applyFont="1" applyFill="1" applyBorder="1"/>
    <xf numFmtId="44" fontId="9" fillId="6" borderId="20" xfId="1" applyFont="1" applyFill="1" applyBorder="1"/>
    <xf numFmtId="0" fontId="0" fillId="0" borderId="10" xfId="0" applyBorder="1" applyAlignment="1">
      <alignment horizontal="center" vertical="center"/>
    </xf>
    <xf numFmtId="14" fontId="10" fillId="4" borderId="15" xfId="0" applyNumberFormat="1" applyFont="1" applyFill="1" applyBorder="1" applyProtection="1">
      <protection locked="0"/>
    </xf>
    <xf numFmtId="0" fontId="14" fillId="0" borderId="12" xfId="0" applyFont="1" applyBorder="1"/>
    <xf numFmtId="0" fontId="15" fillId="6" borderId="0" xfId="0" applyFont="1" applyFill="1"/>
    <xf numFmtId="44" fontId="14" fillId="0" borderId="0" xfId="1" applyFont="1" applyBorder="1" applyAlignment="1"/>
    <xf numFmtId="0" fontId="16" fillId="6" borderId="20" xfId="0" applyFont="1" applyFill="1" applyBorder="1"/>
    <xf numFmtId="44" fontId="16" fillId="6" borderId="20" xfId="1" applyFont="1" applyFill="1" applyBorder="1"/>
    <xf numFmtId="0" fontId="0" fillId="0" borderId="0" xfId="0" applyProtection="1">
      <protection locked="0"/>
    </xf>
    <xf numFmtId="0" fontId="13" fillId="5" borderId="0" xfId="0" applyFont="1" applyFill="1"/>
    <xf numFmtId="0" fontId="10" fillId="5" borderId="12" xfId="0" applyFont="1" applyFill="1" applyBorder="1" applyAlignment="1">
      <alignment horizontal="center"/>
    </xf>
    <xf numFmtId="0" fontId="10" fillId="5" borderId="0" xfId="0" applyFont="1" applyFill="1" applyAlignment="1">
      <alignment horizontal="center"/>
    </xf>
    <xf numFmtId="0" fontId="10" fillId="5" borderId="7" xfId="0" applyFont="1" applyFill="1" applyBorder="1" applyAlignment="1">
      <alignment horizontal="center"/>
    </xf>
    <xf numFmtId="14" fontId="7" fillId="4" borderId="25" xfId="0" applyNumberFormat="1" applyFont="1" applyFill="1" applyBorder="1" applyProtection="1">
      <protection locked="0"/>
    </xf>
    <xf numFmtId="0" fontId="0" fillId="5" borderId="10" xfId="0" applyFill="1" applyBorder="1"/>
    <xf numFmtId="0" fontId="0" fillId="5" borderId="8" xfId="0" applyFill="1" applyBorder="1"/>
    <xf numFmtId="0" fontId="0" fillId="5" borderId="9" xfId="0" applyFill="1" applyBorder="1"/>
    <xf numFmtId="0" fontId="0" fillId="5" borderId="0" xfId="0" applyFill="1" applyAlignment="1">
      <alignment horizontal="center" vertical="center"/>
    </xf>
    <xf numFmtId="0" fontId="0" fillId="0" borderId="0" xfId="0" applyAlignment="1">
      <alignment horizontal="center" vertical="center"/>
    </xf>
    <xf numFmtId="0" fontId="18" fillId="6" borderId="0" xfId="0" applyFont="1" applyFill="1"/>
    <xf numFmtId="44" fontId="19" fillId="0" borderId="0" xfId="1" applyFont="1" applyBorder="1"/>
    <xf numFmtId="0" fontId="19" fillId="0" borderId="0" xfId="0" applyFont="1"/>
    <xf numFmtId="0" fontId="6" fillId="5" borderId="10" xfId="0" applyFont="1" applyFill="1" applyBorder="1"/>
    <xf numFmtId="0" fontId="6" fillId="5" borderId="8" xfId="0" applyFont="1" applyFill="1" applyBorder="1"/>
    <xf numFmtId="0" fontId="0" fillId="0" borderId="13" xfId="0" applyBorder="1"/>
    <xf numFmtId="0" fontId="0" fillId="0" borderId="12" xfId="0" applyBorder="1" applyAlignment="1">
      <alignment horizontal="center" vertical="center"/>
    </xf>
    <xf numFmtId="0" fontId="0" fillId="2" borderId="31" xfId="0" applyFill="1" applyBorder="1"/>
    <xf numFmtId="0" fontId="0" fillId="2" borderId="34" xfId="0" applyFill="1" applyBorder="1"/>
    <xf numFmtId="0" fontId="0" fillId="2" borderId="37" xfId="0" applyFill="1" applyBorder="1"/>
    <xf numFmtId="44" fontId="19" fillId="0" borderId="0" xfId="1" applyFont="1" applyFill="1" applyBorder="1"/>
    <xf numFmtId="0" fontId="0" fillId="6" borderId="8" xfId="0" applyFill="1" applyBorder="1"/>
    <xf numFmtId="44" fontId="0" fillId="4" borderId="32" xfId="1" applyFont="1" applyFill="1" applyBorder="1" applyProtection="1">
      <protection locked="0"/>
    </xf>
    <xf numFmtId="44" fontId="0" fillId="4" borderId="35" xfId="1" applyFont="1" applyFill="1" applyBorder="1" applyProtection="1">
      <protection locked="0"/>
    </xf>
    <xf numFmtId="44" fontId="0" fillId="4" borderId="38" xfId="1" applyFont="1" applyFill="1" applyBorder="1" applyProtection="1">
      <protection locked="0"/>
    </xf>
    <xf numFmtId="0" fontId="0" fillId="2" borderId="30" xfId="0" applyFill="1" applyBorder="1" applyAlignment="1">
      <alignment horizontal="center" vertical="center"/>
    </xf>
    <xf numFmtId="0" fontId="0" fillId="2" borderId="33" xfId="0" applyFill="1" applyBorder="1" applyAlignment="1">
      <alignment horizontal="center" vertical="center"/>
    </xf>
    <xf numFmtId="0" fontId="0" fillId="2" borderId="36" xfId="0" applyFill="1" applyBorder="1" applyAlignment="1">
      <alignment horizontal="center" vertical="center"/>
    </xf>
    <xf numFmtId="0" fontId="0" fillId="0" borderId="27" xfId="0" applyBorder="1"/>
    <xf numFmtId="44" fontId="4" fillId="0" borderId="1" xfId="1" applyFont="1" applyBorder="1"/>
    <xf numFmtId="0" fontId="3" fillId="0" borderId="1" xfId="0" applyFont="1" applyBorder="1"/>
    <xf numFmtId="0" fontId="3" fillId="0" borderId="28" xfId="0" applyFont="1" applyBorder="1" applyAlignment="1">
      <alignment horizontal="center" vertical="center"/>
    </xf>
    <xf numFmtId="0" fontId="3" fillId="0" borderId="29" xfId="0" applyFont="1" applyBorder="1" applyAlignment="1">
      <alignment horizontal="center" vertical="center"/>
    </xf>
    <xf numFmtId="0" fontId="3" fillId="0" borderId="13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3" fillId="0" borderId="13" xfId="0" applyFont="1" applyBorder="1"/>
    <xf numFmtId="0" fontId="0" fillId="7" borderId="9" xfId="0" applyFill="1" applyBorder="1"/>
    <xf numFmtId="0" fontId="0" fillId="7" borderId="1" xfId="0" applyFill="1" applyBorder="1" applyAlignment="1">
      <alignment horizontal="center" vertical="center"/>
    </xf>
    <xf numFmtId="0" fontId="0" fillId="2" borderId="39" xfId="0" applyFill="1" applyBorder="1" applyAlignment="1">
      <alignment horizontal="center" vertical="center"/>
    </xf>
    <xf numFmtId="0" fontId="0" fillId="2" borderId="40" xfId="0" applyFill="1" applyBorder="1"/>
    <xf numFmtId="0" fontId="0" fillId="2" borderId="42" xfId="0" applyFill="1" applyBorder="1" applyAlignment="1">
      <alignment horizontal="center" vertical="center"/>
    </xf>
    <xf numFmtId="0" fontId="0" fillId="2" borderId="43" xfId="0" applyFill="1" applyBorder="1"/>
    <xf numFmtId="0" fontId="0" fillId="2" borderId="45" xfId="0" applyFill="1" applyBorder="1" applyAlignment="1">
      <alignment horizontal="center" vertical="center"/>
    </xf>
    <xf numFmtId="0" fontId="0" fillId="2" borderId="46" xfId="0" applyFill="1" applyBorder="1"/>
    <xf numFmtId="44" fontId="0" fillId="7" borderId="1" xfId="1" applyFont="1" applyFill="1" applyBorder="1"/>
    <xf numFmtId="44" fontId="0" fillId="2" borderId="41" xfId="1" applyFont="1" applyFill="1" applyBorder="1"/>
    <xf numFmtId="44" fontId="0" fillId="2" borderId="44" xfId="1" applyFont="1" applyFill="1" applyBorder="1"/>
    <xf numFmtId="44" fontId="0" fillId="2" borderId="47" xfId="1" applyFont="1" applyFill="1" applyBorder="1"/>
    <xf numFmtId="44" fontId="0" fillId="0" borderId="7" xfId="1" applyFont="1" applyBorder="1" applyAlignment="1" applyProtection="1">
      <alignment horizontal="center" vertical="center"/>
      <protection locked="0"/>
    </xf>
    <xf numFmtId="44" fontId="0" fillId="0" borderId="9" xfId="1" applyFont="1" applyBorder="1" applyAlignment="1">
      <alignment horizontal="center" vertical="center"/>
    </xf>
    <xf numFmtId="44" fontId="0" fillId="0" borderId="7" xfId="1" applyFont="1" applyBorder="1" applyProtection="1">
      <protection locked="0"/>
    </xf>
    <xf numFmtId="44" fontId="0" fillId="0" borderId="9" xfId="1" applyFont="1" applyBorder="1"/>
    <xf numFmtId="44" fontId="0" fillId="0" borderId="7" xfId="1" applyFont="1" applyFill="1" applyBorder="1" applyProtection="1">
      <protection locked="0"/>
    </xf>
    <xf numFmtId="44" fontId="0" fillId="0" borderId="8" xfId="1" applyFont="1" applyBorder="1"/>
    <xf numFmtId="0" fontId="0" fillId="0" borderId="26" xfId="0" applyBorder="1"/>
    <xf numFmtId="14" fontId="0" fillId="0" borderId="0" xfId="0" applyNumberFormat="1" applyAlignment="1" applyProtection="1">
      <alignment horizontal="center" vertical="center"/>
      <protection locked="0"/>
    </xf>
    <xf numFmtId="0" fontId="0" fillId="0" borderId="12" xfId="0" applyBorder="1" applyAlignment="1" applyProtection="1">
      <alignment horizontal="center" vertical="center"/>
      <protection locked="0"/>
    </xf>
    <xf numFmtId="44" fontId="0" fillId="0" borderId="9" xfId="0" applyNumberFormat="1" applyBorder="1"/>
    <xf numFmtId="0" fontId="21" fillId="0" borderId="14" xfId="0" applyFont="1" applyBorder="1"/>
    <xf numFmtId="0" fontId="0" fillId="0" borderId="26" xfId="0" applyBorder="1" applyAlignment="1">
      <alignment horizontal="left" vertical="center"/>
    </xf>
    <xf numFmtId="0" fontId="0" fillId="0" borderId="27" xfId="0" applyBorder="1" applyAlignment="1">
      <alignment horizontal="left" vertical="center"/>
    </xf>
    <xf numFmtId="0" fontId="0" fillId="4" borderId="48" xfId="0" applyFill="1" applyBorder="1" applyProtection="1">
      <protection locked="0"/>
    </xf>
    <xf numFmtId="0" fontId="0" fillId="4" borderId="49" xfId="0" applyFill="1" applyBorder="1" applyProtection="1">
      <protection locked="0"/>
    </xf>
    <xf numFmtId="44" fontId="0" fillId="4" borderId="49" xfId="1" applyFont="1" applyFill="1" applyBorder="1" applyProtection="1">
      <protection locked="0"/>
    </xf>
    <xf numFmtId="0" fontId="0" fillId="4" borderId="51" xfId="0" applyFill="1" applyBorder="1" applyProtection="1">
      <protection locked="0"/>
    </xf>
    <xf numFmtId="0" fontId="0" fillId="4" borderId="52" xfId="0" applyFill="1" applyBorder="1" applyProtection="1">
      <protection locked="0"/>
    </xf>
    <xf numFmtId="44" fontId="0" fillId="4" borderId="52" xfId="1" applyFont="1" applyFill="1" applyBorder="1" applyProtection="1">
      <protection locked="0"/>
    </xf>
    <xf numFmtId="0" fontId="0" fillId="4" borderId="54" xfId="0" applyFill="1" applyBorder="1" applyProtection="1">
      <protection locked="0"/>
    </xf>
    <xf numFmtId="0" fontId="0" fillId="4" borderId="55" xfId="0" applyFill="1" applyBorder="1" applyProtection="1">
      <protection locked="0"/>
    </xf>
    <xf numFmtId="44" fontId="0" fillId="4" borderId="55" xfId="1" applyFont="1" applyFill="1" applyBorder="1" applyProtection="1">
      <protection locked="0"/>
    </xf>
    <xf numFmtId="0" fontId="5" fillId="3" borderId="1" xfId="0" applyFont="1" applyFill="1" applyBorder="1" applyAlignment="1">
      <alignment horizontal="center" vertical="center"/>
    </xf>
    <xf numFmtId="44" fontId="0" fillId="0" borderId="49" xfId="1" applyFont="1" applyBorder="1" applyProtection="1"/>
    <xf numFmtId="44" fontId="0" fillId="0" borderId="50" xfId="1" applyFont="1" applyBorder="1" applyProtection="1"/>
    <xf numFmtId="44" fontId="0" fillId="0" borderId="52" xfId="1" applyFont="1" applyBorder="1" applyProtection="1"/>
    <xf numFmtId="44" fontId="0" fillId="0" borderId="53" xfId="1" applyFont="1" applyBorder="1" applyProtection="1"/>
    <xf numFmtId="44" fontId="0" fillId="0" borderId="52" xfId="1" applyFont="1" applyFill="1" applyBorder="1" applyProtection="1"/>
    <xf numFmtId="44" fontId="0" fillId="0" borderId="53" xfId="1" applyFont="1" applyFill="1" applyBorder="1" applyProtection="1"/>
    <xf numFmtId="44" fontId="0" fillId="0" borderId="55" xfId="1" applyFont="1" applyFill="1" applyBorder="1" applyProtection="1"/>
    <xf numFmtId="44" fontId="0" fillId="0" borderId="56" xfId="1" applyFont="1" applyFill="1" applyBorder="1" applyProtection="1"/>
    <xf numFmtId="0" fontId="0" fillId="5" borderId="0" xfId="0" applyFill="1" applyAlignment="1">
      <alignment horizontal="left" vertical="top"/>
    </xf>
    <xf numFmtId="0" fontId="0" fillId="5" borderId="0" xfId="0" applyFill="1" applyAlignment="1">
      <alignment horizontal="left" vertical="center"/>
    </xf>
    <xf numFmtId="164" fontId="3" fillId="4" borderId="1" xfId="0" applyNumberFormat="1" applyFont="1" applyFill="1" applyBorder="1" applyAlignment="1">
      <alignment horizontal="center" vertical="center"/>
    </xf>
    <xf numFmtId="44" fontId="0" fillId="0" borderId="8" xfId="0" applyNumberFormat="1" applyBorder="1"/>
    <xf numFmtId="44" fontId="1" fillId="0" borderId="8" xfId="1" applyFont="1" applyBorder="1"/>
    <xf numFmtId="0" fontId="0" fillId="4" borderId="57" xfId="0" applyFill="1" applyBorder="1" applyProtection="1">
      <protection locked="0"/>
    </xf>
    <xf numFmtId="0" fontId="0" fillId="4" borderId="58" xfId="0" applyFill="1" applyBorder="1" applyProtection="1">
      <protection locked="0"/>
    </xf>
    <xf numFmtId="44" fontId="0" fillId="4" borderId="58" xfId="1" applyFont="1" applyFill="1" applyBorder="1" applyProtection="1">
      <protection locked="0"/>
    </xf>
    <xf numFmtId="44" fontId="0" fillId="0" borderId="58" xfId="1" applyFont="1" applyBorder="1" applyProtection="1">
      <protection locked="0"/>
    </xf>
    <xf numFmtId="44" fontId="0" fillId="0" borderId="58" xfId="1" applyFont="1" applyFill="1" applyBorder="1" applyProtection="1">
      <protection locked="0"/>
    </xf>
    <xf numFmtId="44" fontId="0" fillId="0" borderId="59" xfId="1" applyFont="1" applyBorder="1" applyProtection="1">
      <protection locked="0"/>
    </xf>
    <xf numFmtId="0" fontId="0" fillId="4" borderId="60" xfId="0" applyFill="1" applyBorder="1" applyProtection="1">
      <protection locked="0"/>
    </xf>
    <xf numFmtId="0" fontId="0" fillId="4" borderId="61" xfId="0" applyFill="1" applyBorder="1" applyProtection="1">
      <protection locked="0"/>
    </xf>
    <xf numFmtId="44" fontId="0" fillId="4" borderId="61" xfId="1" applyFont="1" applyFill="1" applyBorder="1" applyProtection="1">
      <protection locked="0"/>
    </xf>
    <xf numFmtId="44" fontId="0" fillId="0" borderId="61" xfId="1" applyFont="1" applyBorder="1" applyProtection="1">
      <protection locked="0"/>
    </xf>
    <xf numFmtId="44" fontId="0" fillId="0" borderId="61" xfId="1" applyFont="1" applyFill="1" applyBorder="1" applyProtection="1">
      <protection locked="0"/>
    </xf>
    <xf numFmtId="44" fontId="0" fillId="0" borderId="62" xfId="1" applyFont="1" applyBorder="1" applyProtection="1">
      <protection locked="0"/>
    </xf>
    <xf numFmtId="44" fontId="0" fillId="0" borderId="62" xfId="1" applyFont="1" applyFill="1" applyBorder="1" applyProtection="1">
      <protection locked="0"/>
    </xf>
    <xf numFmtId="0" fontId="0" fillId="4" borderId="63" xfId="0" applyFill="1" applyBorder="1" applyProtection="1">
      <protection locked="0"/>
    </xf>
    <xf numFmtId="0" fontId="0" fillId="4" borderId="64" xfId="0" applyFill="1" applyBorder="1" applyProtection="1">
      <protection locked="0"/>
    </xf>
    <xf numFmtId="44" fontId="0" fillId="4" borderId="64" xfId="1" applyFont="1" applyFill="1" applyBorder="1" applyProtection="1">
      <protection locked="0"/>
    </xf>
    <xf numFmtId="44" fontId="0" fillId="0" borderId="64" xfId="1" applyFont="1" applyFill="1" applyBorder="1" applyProtection="1">
      <protection locked="0"/>
    </xf>
    <xf numFmtId="44" fontId="0" fillId="0" borderId="65" xfId="1" applyFont="1" applyFill="1" applyBorder="1" applyProtection="1">
      <protection locked="0"/>
    </xf>
    <xf numFmtId="14" fontId="0" fillId="4" borderId="58" xfId="0" applyNumberFormat="1" applyFill="1" applyBorder="1" applyAlignment="1" applyProtection="1">
      <alignment horizontal="center" vertical="center"/>
      <protection locked="0"/>
    </xf>
    <xf numFmtId="14" fontId="0" fillId="4" borderId="61" xfId="0" applyNumberFormat="1" applyFill="1" applyBorder="1" applyAlignment="1" applyProtection="1">
      <alignment horizontal="center" vertical="center"/>
      <protection locked="0"/>
    </xf>
    <xf numFmtId="14" fontId="0" fillId="4" borderId="64" xfId="0" applyNumberFormat="1" applyFill="1" applyBorder="1" applyAlignment="1" applyProtection="1">
      <alignment horizontal="center" vertical="center"/>
      <protection locked="0"/>
    </xf>
    <xf numFmtId="9" fontId="0" fillId="0" borderId="58" xfId="3" applyFont="1" applyFill="1" applyBorder="1" applyAlignment="1" applyProtection="1">
      <alignment horizontal="center" vertical="center"/>
      <protection locked="0"/>
    </xf>
    <xf numFmtId="9" fontId="0" fillId="0" borderId="61" xfId="3" applyFont="1" applyFill="1" applyBorder="1" applyAlignment="1" applyProtection="1">
      <alignment horizontal="center" vertical="center"/>
      <protection locked="0"/>
    </xf>
    <xf numFmtId="9" fontId="0" fillId="0" borderId="64" xfId="3" applyFont="1" applyFill="1" applyBorder="1" applyAlignment="1" applyProtection="1">
      <alignment horizontal="center" vertical="center"/>
      <protection locked="0"/>
    </xf>
    <xf numFmtId="165" fontId="0" fillId="5" borderId="0" xfId="3" applyNumberFormat="1" applyFont="1" applyFill="1"/>
    <xf numFmtId="0" fontId="0" fillId="7" borderId="0" xfId="0" applyFill="1"/>
    <xf numFmtId="0" fontId="0" fillId="8" borderId="27" xfId="0" applyFill="1" applyBorder="1" applyAlignment="1">
      <alignment horizontal="left" vertical="center"/>
    </xf>
    <xf numFmtId="0" fontId="0" fillId="8" borderId="13" xfId="0" applyFill="1" applyBorder="1" applyAlignment="1">
      <alignment horizontal="left" vertical="center"/>
    </xf>
    <xf numFmtId="44" fontId="0" fillId="5" borderId="58" xfId="1" applyFont="1" applyFill="1" applyBorder="1" applyProtection="1">
      <protection locked="0"/>
    </xf>
    <xf numFmtId="44" fontId="0" fillId="5" borderId="61" xfId="1" applyFont="1" applyFill="1" applyBorder="1" applyProtection="1">
      <protection locked="0"/>
    </xf>
    <xf numFmtId="44" fontId="0" fillId="5" borderId="61" xfId="1" applyFont="1" applyFill="1" applyBorder="1" applyAlignment="1" applyProtection="1">
      <alignment horizontal="center" vertical="center"/>
      <protection locked="0"/>
    </xf>
    <xf numFmtId="44" fontId="0" fillId="5" borderId="64" xfId="1" applyFont="1" applyFill="1" applyBorder="1" applyAlignment="1" applyProtection="1">
      <alignment horizontal="center" vertical="center"/>
      <protection locked="0"/>
    </xf>
    <xf numFmtId="0" fontId="10" fillId="4" borderId="21" xfId="0" applyFont="1" applyFill="1" applyBorder="1" applyAlignment="1" applyProtection="1">
      <alignment horizontal="center"/>
      <protection locked="0"/>
    </xf>
    <xf numFmtId="0" fontId="10" fillId="4" borderId="22" xfId="0" applyFont="1" applyFill="1" applyBorder="1" applyAlignment="1" applyProtection="1">
      <alignment horizontal="center"/>
      <protection locked="0"/>
    </xf>
    <xf numFmtId="0" fontId="10" fillId="4" borderId="23" xfId="0" applyFont="1" applyFill="1" applyBorder="1" applyAlignment="1" applyProtection="1">
      <alignment horizontal="center"/>
      <protection locked="0"/>
    </xf>
    <xf numFmtId="0" fontId="3" fillId="0" borderId="24" xfId="0" applyFont="1" applyBorder="1" applyAlignment="1">
      <alignment horizontal="center"/>
    </xf>
    <xf numFmtId="0" fontId="3" fillId="0" borderId="14" xfId="0" applyFont="1" applyBorder="1" applyAlignment="1">
      <alignment horizontal="center"/>
    </xf>
    <xf numFmtId="0" fontId="11" fillId="0" borderId="11" xfId="0" applyFont="1" applyBorder="1" applyAlignment="1">
      <alignment horizontal="center" vertical="center"/>
    </xf>
    <xf numFmtId="0" fontId="11" fillId="0" borderId="5" xfId="0" applyFont="1" applyBorder="1" applyAlignment="1">
      <alignment horizontal="center" vertical="center"/>
    </xf>
    <xf numFmtId="0" fontId="11" fillId="0" borderId="6" xfId="0" applyFont="1" applyBorder="1" applyAlignment="1">
      <alignment horizontal="center" vertical="center"/>
    </xf>
    <xf numFmtId="0" fontId="11" fillId="0" borderId="10" xfId="0" applyFont="1" applyBorder="1" applyAlignment="1">
      <alignment horizontal="center" vertical="center"/>
    </xf>
    <xf numFmtId="0" fontId="11" fillId="0" borderId="8" xfId="0" applyFont="1" applyBorder="1" applyAlignment="1">
      <alignment horizontal="center" vertical="center"/>
    </xf>
    <xf numFmtId="0" fontId="11" fillId="0" borderId="9" xfId="0" applyFont="1" applyBorder="1" applyAlignment="1">
      <alignment horizontal="center" vertical="center"/>
    </xf>
    <xf numFmtId="44" fontId="8" fillId="0" borderId="2" xfId="1" applyFont="1" applyBorder="1" applyAlignment="1">
      <alignment horizontal="center" vertical="center"/>
    </xf>
    <xf numFmtId="44" fontId="8" fillId="0" borderId="4" xfId="1" applyFont="1" applyBorder="1" applyAlignment="1">
      <alignment horizontal="center" vertical="center"/>
    </xf>
    <xf numFmtId="44" fontId="5" fillId="7" borderId="6" xfId="1" applyFont="1" applyFill="1" applyBorder="1" applyAlignment="1">
      <alignment horizontal="center" vertical="center"/>
    </xf>
    <xf numFmtId="44" fontId="5" fillId="7" borderId="9" xfId="1" applyFont="1" applyFill="1" applyBorder="1" applyAlignment="1">
      <alignment horizontal="center" vertical="center"/>
    </xf>
    <xf numFmtId="44" fontId="5" fillId="2" borderId="6" xfId="1" applyFont="1" applyFill="1" applyBorder="1" applyAlignment="1">
      <alignment horizontal="center" vertical="center"/>
    </xf>
    <xf numFmtId="44" fontId="5" fillId="2" borderId="9" xfId="1" applyFont="1" applyFill="1" applyBorder="1" applyAlignment="1">
      <alignment horizontal="center" vertical="center"/>
    </xf>
    <xf numFmtId="44" fontId="5" fillId="3" borderId="6" xfId="1" applyFont="1" applyFill="1" applyBorder="1" applyAlignment="1">
      <alignment horizontal="center" vertical="center"/>
    </xf>
    <xf numFmtId="44" fontId="5" fillId="3" borderId="9" xfId="1" applyFont="1" applyFill="1" applyBorder="1" applyAlignment="1">
      <alignment horizontal="center" vertical="center"/>
    </xf>
    <xf numFmtId="0" fontId="5" fillId="3" borderId="2" xfId="0" applyFont="1" applyFill="1" applyBorder="1" applyAlignment="1">
      <alignment horizontal="center" vertical="center" textRotation="90"/>
    </xf>
    <xf numFmtId="0" fontId="5" fillId="3" borderId="3" xfId="0" applyFont="1" applyFill="1" applyBorder="1" applyAlignment="1">
      <alignment horizontal="center" vertical="center" textRotation="90"/>
    </xf>
    <xf numFmtId="0" fontId="5" fillId="3" borderId="12" xfId="0" applyFont="1" applyFill="1" applyBorder="1" applyAlignment="1">
      <alignment horizontal="center" vertical="center"/>
    </xf>
    <xf numFmtId="0" fontId="5" fillId="3" borderId="5" xfId="0" applyFont="1" applyFill="1" applyBorder="1" applyAlignment="1">
      <alignment horizontal="center" vertical="center"/>
    </xf>
    <xf numFmtId="0" fontId="5" fillId="3" borderId="10" xfId="0" applyFont="1" applyFill="1" applyBorder="1" applyAlignment="1">
      <alignment horizontal="center" vertical="center"/>
    </xf>
    <xf numFmtId="0" fontId="5" fillId="3" borderId="8" xfId="0" applyFont="1" applyFill="1" applyBorder="1" applyAlignment="1">
      <alignment horizontal="center" vertical="center"/>
    </xf>
    <xf numFmtId="44" fontId="0" fillId="3" borderId="2" xfId="1" applyFont="1" applyFill="1" applyBorder="1" applyAlignment="1">
      <alignment horizontal="center" vertical="center"/>
    </xf>
    <xf numFmtId="44" fontId="0" fillId="3" borderId="3" xfId="1" applyFont="1" applyFill="1" applyBorder="1" applyAlignment="1">
      <alignment horizontal="center" vertical="center"/>
    </xf>
    <xf numFmtId="44" fontId="0" fillId="3" borderId="4" xfId="1" applyFont="1" applyFill="1" applyBorder="1" applyAlignment="1">
      <alignment horizontal="center" vertical="center"/>
    </xf>
    <xf numFmtId="0" fontId="17" fillId="5" borderId="0" xfId="2" applyFill="1" applyAlignment="1">
      <alignment horizontal="center" vertical="center"/>
    </xf>
    <xf numFmtId="0" fontId="0" fillId="5" borderId="0" xfId="0" applyFill="1" applyAlignment="1">
      <alignment horizontal="center" vertical="center"/>
    </xf>
    <xf numFmtId="0" fontId="0" fillId="5" borderId="7" xfId="0" applyFill="1" applyBorder="1" applyAlignment="1">
      <alignment horizontal="center" vertical="center"/>
    </xf>
    <xf numFmtId="0" fontId="20" fillId="0" borderId="11" xfId="0" applyFont="1" applyBorder="1" applyAlignment="1">
      <alignment horizontal="center" vertical="center"/>
    </xf>
    <xf numFmtId="0" fontId="20" fillId="0" borderId="5" xfId="0" applyFont="1" applyBorder="1" applyAlignment="1">
      <alignment horizontal="center" vertical="center"/>
    </xf>
    <xf numFmtId="0" fontId="20" fillId="0" borderId="6" xfId="0" applyFont="1" applyBorder="1" applyAlignment="1">
      <alignment horizontal="center" vertical="center"/>
    </xf>
    <xf numFmtId="0" fontId="20" fillId="0" borderId="10" xfId="0" applyFont="1" applyBorder="1" applyAlignment="1">
      <alignment horizontal="center" vertical="center"/>
    </xf>
    <xf numFmtId="0" fontId="20" fillId="0" borderId="8" xfId="0" applyFont="1" applyBorder="1" applyAlignment="1">
      <alignment horizontal="center" vertical="center"/>
    </xf>
    <xf numFmtId="0" fontId="20" fillId="0" borderId="9" xfId="0" applyFont="1" applyBorder="1" applyAlignment="1">
      <alignment horizontal="center" vertical="center"/>
    </xf>
    <xf numFmtId="44" fontId="0" fillId="3" borderId="18" xfId="1" applyFont="1" applyFill="1" applyBorder="1" applyAlignment="1">
      <alignment horizontal="center" vertical="center"/>
    </xf>
    <xf numFmtId="44" fontId="0" fillId="3" borderId="19" xfId="1" applyFont="1" applyFill="1" applyBorder="1" applyAlignment="1">
      <alignment horizontal="center" vertical="center"/>
    </xf>
    <xf numFmtId="0" fontId="0" fillId="5" borderId="2" xfId="0" applyFill="1" applyBorder="1" applyAlignment="1">
      <alignment horizontal="center" vertical="center"/>
    </xf>
    <xf numFmtId="0" fontId="0" fillId="5" borderId="4" xfId="0" applyFill="1" applyBorder="1" applyAlignment="1">
      <alignment horizontal="center" vertical="center"/>
    </xf>
    <xf numFmtId="0" fontId="0" fillId="5" borderId="3" xfId="0" applyFill="1" applyBorder="1" applyAlignment="1">
      <alignment horizontal="center"/>
    </xf>
    <xf numFmtId="0" fontId="0" fillId="5" borderId="4" xfId="0" applyFill="1" applyBorder="1" applyAlignment="1">
      <alignment horizontal="center"/>
    </xf>
    <xf numFmtId="0" fontId="5" fillId="2" borderId="11" xfId="0" applyFont="1" applyFill="1" applyBorder="1" applyAlignment="1">
      <alignment horizontal="center" vertical="center"/>
    </xf>
    <xf numFmtId="0" fontId="5" fillId="2" borderId="5" xfId="0" applyFont="1" applyFill="1" applyBorder="1" applyAlignment="1">
      <alignment horizontal="center" vertical="center"/>
    </xf>
    <xf numFmtId="0" fontId="5" fillId="2" borderId="10" xfId="0" applyFont="1" applyFill="1" applyBorder="1" applyAlignment="1">
      <alignment horizontal="center" vertical="center"/>
    </xf>
    <xf numFmtId="0" fontId="5" fillId="2" borderId="8" xfId="0" applyFont="1" applyFill="1" applyBorder="1" applyAlignment="1">
      <alignment horizontal="center" vertical="center"/>
    </xf>
    <xf numFmtId="0" fontId="5" fillId="7" borderId="11" xfId="0" applyFont="1" applyFill="1" applyBorder="1" applyAlignment="1">
      <alignment horizontal="center" vertical="center"/>
    </xf>
    <xf numFmtId="0" fontId="5" fillId="7" borderId="5" xfId="0" applyFont="1" applyFill="1" applyBorder="1" applyAlignment="1">
      <alignment horizontal="center" vertical="center"/>
    </xf>
    <xf numFmtId="0" fontId="5" fillId="7" borderId="10" xfId="0" applyFont="1" applyFill="1" applyBorder="1" applyAlignment="1">
      <alignment horizontal="center" vertical="center"/>
    </xf>
    <xf numFmtId="0" fontId="5" fillId="7" borderId="8" xfId="0" applyFont="1" applyFill="1" applyBorder="1" applyAlignment="1">
      <alignment horizontal="center" vertical="center"/>
    </xf>
    <xf numFmtId="0" fontId="12" fillId="2" borderId="11" xfId="0" applyFont="1" applyFill="1" applyBorder="1" applyAlignment="1">
      <alignment horizontal="center" vertical="center"/>
    </xf>
    <xf numFmtId="0" fontId="12" fillId="2" borderId="5" xfId="0" applyFont="1" applyFill="1" applyBorder="1" applyAlignment="1">
      <alignment horizontal="center" vertical="center"/>
    </xf>
    <xf numFmtId="0" fontId="12" fillId="2" borderId="6" xfId="0" applyFont="1" applyFill="1" applyBorder="1" applyAlignment="1">
      <alignment horizontal="center" vertical="center"/>
    </xf>
    <xf numFmtId="0" fontId="12" fillId="2" borderId="10" xfId="0" applyFont="1" applyFill="1" applyBorder="1" applyAlignment="1">
      <alignment horizontal="center" vertical="center"/>
    </xf>
    <xf numFmtId="0" fontId="12" fillId="2" borderId="8" xfId="0" applyFont="1" applyFill="1" applyBorder="1" applyAlignment="1">
      <alignment horizontal="center" vertical="center"/>
    </xf>
    <xf numFmtId="0" fontId="12" fillId="2" borderId="9" xfId="0" applyFont="1" applyFill="1" applyBorder="1" applyAlignment="1">
      <alignment horizontal="center" vertical="center"/>
    </xf>
    <xf numFmtId="0" fontId="17" fillId="5" borderId="0" xfId="2" applyFill="1" applyAlignment="1">
      <alignment horizontal="center"/>
    </xf>
    <xf numFmtId="0" fontId="0" fillId="5" borderId="0" xfId="0" applyFill="1" applyAlignment="1">
      <alignment horizontal="center"/>
    </xf>
    <xf numFmtId="0" fontId="0" fillId="5" borderId="7" xfId="0" applyFill="1" applyBorder="1" applyAlignment="1">
      <alignment horizontal="center"/>
    </xf>
    <xf numFmtId="0" fontId="12" fillId="3" borderId="11" xfId="0" applyFont="1" applyFill="1" applyBorder="1" applyAlignment="1">
      <alignment horizontal="center" vertical="center"/>
    </xf>
    <xf numFmtId="0" fontId="12" fillId="3" borderId="5" xfId="0" applyFont="1" applyFill="1" applyBorder="1" applyAlignment="1">
      <alignment horizontal="center" vertical="center"/>
    </xf>
    <xf numFmtId="0" fontId="12" fillId="3" borderId="6" xfId="0" applyFont="1" applyFill="1" applyBorder="1" applyAlignment="1">
      <alignment horizontal="center" vertical="center"/>
    </xf>
    <xf numFmtId="0" fontId="12" fillId="3" borderId="10" xfId="0" applyFont="1" applyFill="1" applyBorder="1" applyAlignment="1">
      <alignment horizontal="center" vertical="center"/>
    </xf>
    <xf numFmtId="0" fontId="12" fillId="3" borderId="8" xfId="0" applyFont="1" applyFill="1" applyBorder="1" applyAlignment="1">
      <alignment horizontal="center" vertical="center"/>
    </xf>
    <xf numFmtId="0" fontId="12" fillId="3" borderId="9" xfId="0" applyFont="1" applyFill="1" applyBorder="1" applyAlignment="1">
      <alignment horizontal="center" vertical="center"/>
    </xf>
    <xf numFmtId="0" fontId="4" fillId="3" borderId="26" xfId="0" applyFont="1" applyFill="1" applyBorder="1" applyAlignment="1">
      <alignment horizontal="center" vertical="center"/>
    </xf>
    <xf numFmtId="0" fontId="4" fillId="3" borderId="27" xfId="0" applyFont="1" applyFill="1" applyBorder="1" applyAlignment="1">
      <alignment horizontal="center" vertical="center"/>
    </xf>
    <xf numFmtId="0" fontId="4" fillId="3" borderId="13" xfId="0" applyFont="1" applyFill="1" applyBorder="1" applyAlignment="1">
      <alignment horizontal="center" vertical="center"/>
    </xf>
    <xf numFmtId="0" fontId="12" fillId="3" borderId="26" xfId="0" applyFont="1" applyFill="1" applyBorder="1" applyAlignment="1">
      <alignment horizontal="center" vertical="center"/>
    </xf>
    <xf numFmtId="0" fontId="12" fillId="3" borderId="27" xfId="0" applyFont="1" applyFill="1" applyBorder="1" applyAlignment="1">
      <alignment horizontal="center" vertical="center"/>
    </xf>
    <xf numFmtId="0" fontId="12" fillId="3" borderId="13" xfId="0" applyFont="1" applyFill="1" applyBorder="1" applyAlignment="1">
      <alignment horizontal="center" vertical="center"/>
    </xf>
    <xf numFmtId="0" fontId="5" fillId="3" borderId="26" xfId="0" applyFont="1" applyFill="1" applyBorder="1" applyAlignment="1">
      <alignment horizontal="center" vertical="center"/>
    </xf>
    <xf numFmtId="0" fontId="5" fillId="3" borderId="27" xfId="0" applyFont="1" applyFill="1" applyBorder="1" applyAlignment="1">
      <alignment horizontal="center" vertical="center"/>
    </xf>
    <xf numFmtId="0" fontId="5" fillId="3" borderId="13" xfId="0" applyFont="1" applyFill="1" applyBorder="1" applyAlignment="1">
      <alignment horizontal="center" vertical="center"/>
    </xf>
    <xf numFmtId="0" fontId="4" fillId="0" borderId="26" xfId="0" applyFont="1" applyBorder="1" applyAlignment="1">
      <alignment horizontal="center" vertical="center"/>
    </xf>
    <xf numFmtId="0" fontId="4" fillId="0" borderId="27" xfId="0" applyFont="1" applyBorder="1" applyAlignment="1">
      <alignment horizontal="center" vertical="center"/>
    </xf>
    <xf numFmtId="0" fontId="4" fillId="0" borderId="13" xfId="0" applyFont="1" applyBorder="1" applyAlignment="1">
      <alignment horizontal="center" vertical="center"/>
    </xf>
    <xf numFmtId="0" fontId="4" fillId="3" borderId="11" xfId="0" applyFont="1" applyFill="1" applyBorder="1" applyAlignment="1">
      <alignment horizontal="center" vertical="center"/>
    </xf>
    <xf numFmtId="0" fontId="4" fillId="3" borderId="5" xfId="0" applyFont="1" applyFill="1" applyBorder="1" applyAlignment="1">
      <alignment horizontal="center" vertical="center"/>
    </xf>
    <xf numFmtId="0" fontId="4" fillId="3" borderId="6" xfId="0" applyFont="1" applyFill="1" applyBorder="1" applyAlignment="1">
      <alignment horizontal="center" vertical="center"/>
    </xf>
    <xf numFmtId="0" fontId="4" fillId="3" borderId="10" xfId="0" applyFont="1" applyFill="1" applyBorder="1" applyAlignment="1">
      <alignment horizontal="center" vertical="center"/>
    </xf>
    <xf numFmtId="0" fontId="4" fillId="3" borderId="8" xfId="0" applyFont="1" applyFill="1" applyBorder="1" applyAlignment="1">
      <alignment horizontal="center" vertical="center"/>
    </xf>
    <xf numFmtId="0" fontId="4" fillId="3" borderId="9" xfId="0" applyFont="1" applyFill="1" applyBorder="1" applyAlignment="1">
      <alignment horizontal="center" vertical="center"/>
    </xf>
    <xf numFmtId="164" fontId="0" fillId="4" borderId="11" xfId="0" applyNumberFormat="1" applyFill="1" applyBorder="1" applyAlignment="1" applyProtection="1">
      <alignment horizontal="center" vertical="center"/>
      <protection locked="0"/>
    </xf>
    <xf numFmtId="164" fontId="0" fillId="4" borderId="5" xfId="0" applyNumberFormat="1" applyFill="1" applyBorder="1" applyAlignment="1" applyProtection="1">
      <alignment horizontal="center" vertical="center"/>
      <protection locked="0"/>
    </xf>
    <xf numFmtId="164" fontId="0" fillId="4" borderId="6" xfId="0" applyNumberFormat="1" applyFill="1" applyBorder="1" applyAlignment="1" applyProtection="1">
      <alignment horizontal="center" vertical="center"/>
      <protection locked="0"/>
    </xf>
    <xf numFmtId="164" fontId="0" fillId="4" borderId="12" xfId="0" applyNumberFormat="1" applyFill="1" applyBorder="1" applyAlignment="1" applyProtection="1">
      <alignment horizontal="center" vertical="center"/>
      <protection locked="0"/>
    </xf>
    <xf numFmtId="164" fontId="0" fillId="4" borderId="0" xfId="0" applyNumberFormat="1" applyFill="1" applyAlignment="1" applyProtection="1">
      <alignment horizontal="center" vertical="center"/>
      <protection locked="0"/>
    </xf>
    <xf numFmtId="164" fontId="0" fillId="4" borderId="7" xfId="0" applyNumberFormat="1" applyFill="1" applyBorder="1" applyAlignment="1" applyProtection="1">
      <alignment horizontal="center" vertical="center"/>
      <protection locked="0"/>
    </xf>
    <xf numFmtId="164" fontId="0" fillId="4" borderId="10" xfId="0" applyNumberFormat="1" applyFill="1" applyBorder="1" applyAlignment="1" applyProtection="1">
      <alignment horizontal="center" vertical="center"/>
      <protection locked="0"/>
    </xf>
    <xf numFmtId="164" fontId="0" fillId="4" borderId="8" xfId="0" applyNumberFormat="1" applyFill="1" applyBorder="1" applyAlignment="1" applyProtection="1">
      <alignment horizontal="center" vertical="center"/>
      <protection locked="0"/>
    </xf>
    <xf numFmtId="164" fontId="0" fillId="4" borderId="9" xfId="0" applyNumberFormat="1" applyFill="1" applyBorder="1" applyAlignment="1" applyProtection="1">
      <alignment horizontal="center" vertical="center"/>
      <protection locked="0"/>
    </xf>
    <xf numFmtId="164" fontId="0" fillId="2" borderId="3" xfId="0" applyNumberFormat="1" applyFill="1" applyBorder="1" applyAlignment="1" applyProtection="1">
      <alignment horizontal="center" vertical="center"/>
      <protection locked="0"/>
    </xf>
    <xf numFmtId="164" fontId="0" fillId="2" borderId="4" xfId="0" applyNumberFormat="1" applyFill="1" applyBorder="1" applyAlignment="1" applyProtection="1">
      <alignment horizontal="center" vertical="center"/>
      <protection locked="0"/>
    </xf>
  </cellXfs>
  <cellStyles count="4">
    <cellStyle name="Link" xfId="2" builtinId="8"/>
    <cellStyle name="Prozent" xfId="3" builtinId="5"/>
    <cellStyle name="Standard" xfId="0" builtinId="0"/>
    <cellStyle name="Währung" xfId="1" builtinId="4"/>
  </cellStyles>
  <dxfs count="95">
    <dxf>
      <numFmt numFmtId="34" formatCode="_ &quot;CHF&quot;\ * #,##0.00_ ;_ &quot;CHF&quot;\ * \-#,##0.00_ ;_ &quot;CHF&quot;\ * &quot;-&quot;??_ ;_ @_ "/>
      <border diagonalUp="0" diagonalDown="0" outline="0">
        <left/>
        <right style="medium">
          <color indexed="64"/>
        </right>
        <top/>
        <bottom style="medium">
          <color indexed="64"/>
        </bottom>
      </border>
    </dxf>
    <dxf>
      <numFmt numFmtId="34" formatCode="_ &quot;CHF&quot;\ * #,##0.00_ ;_ &quot;CHF&quot;\ * \-#,##0.00_ ;_ &quot;CHF&quot;\ * &quot;-&quot;??_ ;_ @_ "/>
      <border diagonalUp="0" diagonalDown="0" outline="0">
        <left/>
        <right/>
        <top/>
        <bottom style="medium">
          <color indexed="64"/>
        </bottom>
      </border>
    </dxf>
    <dxf>
      <numFmt numFmtId="34" formatCode="_ &quot;CHF&quot;\ * #,##0.00_ ;_ &quot;CHF&quot;\ * \-#,##0.00_ ;_ &quot;CHF&quot;\ * &quot;-&quot;??_ ;_ @_ "/>
      <border diagonalUp="0" diagonalDown="0" outline="0">
        <left/>
        <right/>
        <top/>
        <bottom style="medium">
          <color indexed="64"/>
        </bottom>
      </border>
    </dxf>
    <dxf>
      <numFmt numFmtId="34" formatCode="_ &quot;CHF&quot;\ * #,##0.00_ ;_ &quot;CHF&quot;\ * \-#,##0.00_ ;_ &quot;CHF&quot;\ * &quot;-&quot;??_ ;_ @_ "/>
      <border diagonalUp="0" diagonalDown="0" outline="0">
        <left/>
        <right/>
        <top/>
        <bottom style="medium">
          <color indexed="64"/>
        </bottom>
      </border>
    </dxf>
    <dxf>
      <numFmt numFmtId="34" formatCode="_ &quot;CHF&quot;\ * #,##0.00_ ;_ &quot;CHF&quot;\ * \-#,##0.00_ ;_ &quot;CHF&quot;\ * &quot;-&quot;??_ ;_ @_ "/>
      <border diagonalUp="0" diagonalDown="0" outline="0">
        <left/>
        <right/>
        <top/>
        <bottom style="medium">
          <color indexed="64"/>
        </bottom>
      </border>
    </dxf>
    <dxf>
      <numFmt numFmtId="34" formatCode="_ &quot;CHF&quot;\ * #,##0.00_ ;_ &quot;CHF&quot;\ * \-#,##0.00_ ;_ &quot;CHF&quot;\ * &quot;-&quot;??_ ;_ @_ "/>
      <border diagonalUp="0" diagonalDown="0" outline="0">
        <left/>
        <right/>
        <top/>
        <bottom style="medium">
          <color indexed="64"/>
        </bottom>
      </border>
    </dxf>
    <dxf>
      <numFmt numFmtId="34" formatCode="_ &quot;CHF&quot;\ * #,##0.00_ ;_ &quot;CHF&quot;\ * \-#,##0.00_ ;_ &quot;CHF&quot;\ * &quot;-&quot;??_ ;_ @_ "/>
      <border diagonalUp="0" diagonalDown="0" outline="0">
        <left/>
        <right/>
        <top/>
        <bottom style="medium">
          <color indexed="64"/>
        </bottom>
      </border>
    </dxf>
    <dxf>
      <numFmt numFmtId="34" formatCode="_ &quot;CHF&quot;\ * #,##0.00_ ;_ &quot;CHF&quot;\ * \-#,##0.00_ ;_ &quot;CHF&quot;\ * &quot;-&quot;??_ ;_ @_ "/>
      <border diagonalUp="0" diagonalDown="0" outline="0">
        <left/>
        <right/>
        <top/>
        <bottom style="medium">
          <color indexed="64"/>
        </bottom>
      </border>
    </dxf>
    <dxf>
      <numFmt numFmtId="34" formatCode="_ &quot;CHF&quot;\ * #,##0.00_ ;_ &quot;CHF&quot;\ * \-#,##0.00_ ;_ &quot;CHF&quot;\ * &quot;-&quot;??_ ;_ @_ "/>
      <border diagonalUp="0" diagonalDown="0" outline="0">
        <left/>
        <right/>
        <top/>
        <bottom style="medium">
          <color indexed="64"/>
        </bottom>
      </border>
    </dxf>
    <dxf>
      <numFmt numFmtId="34" formatCode="_ &quot;CHF&quot;\ * #,##0.00_ ;_ &quot;CHF&quot;\ * \-#,##0.00_ ;_ &quot;CHF&quot;\ * &quot;-&quot;??_ ;_ @_ "/>
      <border diagonalUp="0" diagonalDown="0" outline="0">
        <left/>
        <right/>
        <top/>
        <bottom style="medium">
          <color indexed="64"/>
        </bottom>
      </border>
    </dxf>
    <dxf>
      <border diagonalUp="0" diagonalDown="0" outline="0">
        <left/>
        <right/>
        <top/>
        <bottom style="medium">
          <color indexed="64"/>
        </bottom>
      </border>
    </dxf>
    <dxf>
      <border diagonalUp="0" diagonalDown="0" outline="0">
        <left style="medium">
          <color indexed="64"/>
        </left>
        <right/>
        <top/>
        <bottom style="medium">
          <color indexed="64"/>
        </bottom>
      </border>
    </dxf>
    <dxf>
      <border diagonalUp="0" diagonalDown="0" outline="0">
        <left style="medium">
          <color indexed="64"/>
        </left>
        <right/>
        <top/>
        <bottom style="medium">
          <color indexed="64"/>
        </bottom>
      </border>
    </dxf>
    <dxf>
      <numFmt numFmtId="34" formatCode="_ &quot;CHF&quot;\ * #,##0.00_ ;_ &quot;CHF&quot;\ * \-#,##0.00_ ;_ &quot;CHF&quot;\ * &quot;-&quot;??_ ;_ @_ "/>
      <border diagonalUp="0" diagonalDown="0">
        <left style="dashDotDot">
          <color indexed="64"/>
        </left>
        <right style="medium">
          <color indexed="64"/>
        </right>
        <top style="dashDotDot">
          <color indexed="64"/>
        </top>
        <bottom style="dashDotDot">
          <color indexed="64"/>
        </bottom>
        <vertical style="dashDotDot">
          <color indexed="64"/>
        </vertical>
        <horizontal style="dashDotDot">
          <color indexed="64"/>
        </horizontal>
      </border>
      <protection locked="0" hidden="0"/>
    </dxf>
    <dxf>
      <numFmt numFmtId="34" formatCode="_ &quot;CHF&quot;\ * #,##0.00_ ;_ &quot;CHF&quot;\ * \-#,##0.00_ ;_ &quot;CHF&quot;\ * &quot;-&quot;??_ ;_ @_ "/>
      <border diagonalUp="0" diagonalDown="0" outline="0">
        <left style="dashDotDot">
          <color indexed="64"/>
        </left>
        <right style="dashDotDot">
          <color indexed="64"/>
        </right>
        <top style="dashDotDot">
          <color indexed="64"/>
        </top>
        <bottom style="dashDotDot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family val="2"/>
        <scheme val="minor"/>
      </font>
      <numFmt numFmtId="34" formatCode="_ &quot;CHF&quot;\ * #,##0.00_ ;_ &quot;CHF&quot;\ * \-#,##0.00_ ;_ &quot;CHF&quot;\ * &quot;-&quot;??_ ;_ @_ "/>
      <fill>
        <patternFill patternType="solid">
          <fgColor indexed="64"/>
          <bgColor theme="0" tint="-0.14999847407452621"/>
        </patternFill>
      </fill>
      <border diagonalUp="0" diagonalDown="0" outline="0">
        <left style="dashDotDot">
          <color indexed="64"/>
        </left>
        <right style="dashDotDot">
          <color indexed="64"/>
        </right>
        <top style="dashDotDot">
          <color indexed="64"/>
        </top>
        <bottom style="dashDotDot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family val="2"/>
        <scheme val="minor"/>
      </font>
      <numFmt numFmtId="34" formatCode="_ &quot;CHF&quot;\ * #,##0.00_ ;_ &quot;CHF&quot;\ * \-#,##0.00_ ;_ &quot;CHF&quot;\ * &quot;-&quot;??_ ;_ @_ "/>
      <fill>
        <patternFill patternType="none">
          <fgColor indexed="64"/>
          <bgColor auto="1"/>
        </patternFill>
      </fill>
      <border diagonalUp="0" diagonalDown="0">
        <left style="dashDotDot">
          <color indexed="64"/>
        </left>
        <right style="dashDotDot">
          <color indexed="64"/>
        </right>
        <top style="dashDotDot">
          <color indexed="64"/>
        </top>
        <bottom style="dashDotDot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family val="2"/>
        <scheme val="minor"/>
      </font>
      <numFmt numFmtId="13" formatCode="0%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  <border diagonalUp="0" diagonalDown="0">
        <left style="dashDotDot">
          <color indexed="64"/>
        </left>
        <right style="dashDotDot">
          <color indexed="64"/>
        </right>
        <top style="dashDotDot">
          <color indexed="64"/>
        </top>
        <bottom style="dashDotDot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family val="2"/>
        <scheme val="minor"/>
      </font>
      <fill>
        <patternFill patternType="solid">
          <fgColor indexed="64"/>
          <bgColor theme="7" tint="0.79998168889431442"/>
        </patternFill>
      </fill>
      <border diagonalUp="0" diagonalDown="0" outline="0">
        <left style="dashDotDot">
          <color indexed="64"/>
        </left>
        <right style="dashDotDot">
          <color indexed="64"/>
        </right>
        <top style="dashDotDot">
          <color indexed="64"/>
        </top>
        <bottom style="dashDotDot">
          <color indexed="64"/>
        </bottom>
      </border>
      <protection locked="0" hidden="0"/>
    </dxf>
    <dxf>
      <fill>
        <patternFill patternType="solid">
          <fgColor indexed="64"/>
          <bgColor theme="7" tint="0.79998168889431442"/>
        </patternFill>
      </fill>
      <border diagonalUp="0" diagonalDown="0">
        <left style="dashDotDot">
          <color indexed="64"/>
        </left>
        <right style="dashDotDot">
          <color indexed="64"/>
        </right>
        <top style="dashDotDot">
          <color indexed="64"/>
        </top>
        <bottom style="dashDotDot">
          <color indexed="64"/>
        </bottom>
        <vertical style="dashDotDot">
          <color indexed="64"/>
        </vertical>
        <horizontal style="dashDotDot">
          <color indexed="64"/>
        </horizontal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family val="2"/>
        <scheme val="minor"/>
      </font>
      <numFmt numFmtId="34" formatCode="_ &quot;CHF&quot;\ * #,##0.00_ ;_ &quot;CHF&quot;\ * \-#,##0.00_ ;_ &quot;CHF&quot;\ * &quot;-&quot;??_ ;_ @_ "/>
      <fill>
        <patternFill patternType="none">
          <fgColor indexed="64"/>
          <bgColor indexed="65"/>
        </patternFill>
      </fill>
      <border diagonalUp="0" diagonalDown="0">
        <left style="dashDotDot">
          <color indexed="64"/>
        </left>
        <right style="dashDotDot">
          <color indexed="64"/>
        </right>
        <top style="dashDotDot">
          <color indexed="64"/>
        </top>
        <bottom style="dashDotDot">
          <color indexed="64"/>
        </bottom>
        <vertical style="dashDotDot">
          <color indexed="64"/>
        </vertical>
        <horizontal style="dashDotDot">
          <color indexed="64"/>
        </horizontal>
      </border>
      <protection locked="0" hidden="0"/>
    </dxf>
    <dxf>
      <fill>
        <patternFill patternType="solid">
          <fgColor indexed="64"/>
          <bgColor theme="7" tint="0.79998168889431442"/>
        </patternFill>
      </fill>
      <border diagonalUp="0" diagonalDown="0">
        <left style="dashDotDot">
          <color indexed="64"/>
        </left>
        <right style="dashDotDot">
          <color indexed="64"/>
        </right>
        <top style="dashDotDot">
          <color indexed="64"/>
        </top>
        <bottom style="dashDotDot">
          <color indexed="64"/>
        </bottom>
        <vertical style="dashDotDot">
          <color indexed="64"/>
        </vertical>
        <horizontal style="dashDotDot">
          <color indexed="64"/>
        </horizontal>
      </border>
      <protection locked="0" hidden="0"/>
    </dxf>
    <dxf>
      <fill>
        <patternFill patternType="solid">
          <fgColor indexed="64"/>
          <bgColor theme="7" tint="0.79998168889431442"/>
        </patternFill>
      </fill>
      <border diagonalUp="0" diagonalDown="0" outline="0">
        <left style="dashDotDot">
          <color indexed="64"/>
        </left>
        <right style="dashDotDot">
          <color indexed="64"/>
        </right>
        <top style="dashDotDot">
          <color indexed="64"/>
        </top>
        <bottom style="dashDotDot">
          <color indexed="64"/>
        </bottom>
      </border>
      <protection locked="0" hidden="0"/>
    </dxf>
    <dxf>
      <numFmt numFmtId="19" formatCode="dd/mm/yyyy"/>
      <fill>
        <patternFill patternType="solid">
          <fgColor indexed="64"/>
          <bgColor theme="7" tint="0.79998168889431442"/>
        </patternFill>
      </fill>
      <alignment horizontal="center" vertical="center" textRotation="0" wrapText="0" indent="0" justifyLastLine="0" shrinkToFit="0" readingOrder="0"/>
      <border diagonalUp="0" diagonalDown="0" outline="0">
        <left style="dashDotDot">
          <color indexed="64"/>
        </left>
        <right style="dashDotDot">
          <color indexed="64"/>
        </right>
        <top style="dashDotDot">
          <color indexed="64"/>
        </top>
        <bottom style="dashDotDot">
          <color indexed="64"/>
        </bottom>
      </border>
      <protection locked="0" hidden="0"/>
    </dxf>
    <dxf>
      <fill>
        <patternFill patternType="solid">
          <fgColor indexed="64"/>
          <bgColor theme="7" tint="0.79998168889431442"/>
        </patternFill>
      </fill>
      <border diagonalUp="0" diagonalDown="0" outline="0">
        <left style="dashDotDot">
          <color indexed="64"/>
        </left>
        <right style="dashDotDot">
          <color indexed="64"/>
        </right>
        <top style="dashDotDot">
          <color indexed="64"/>
        </top>
        <bottom style="dashDotDot">
          <color indexed="64"/>
        </bottom>
      </border>
      <protection locked="0" hidden="0"/>
    </dxf>
    <dxf>
      <fill>
        <patternFill patternType="solid">
          <fgColor indexed="64"/>
          <bgColor theme="7" tint="0.79998168889431442"/>
        </patternFill>
      </fill>
      <border diagonalUp="0" diagonalDown="0">
        <left style="medium">
          <color indexed="64"/>
        </left>
        <right style="dashDotDot">
          <color indexed="64"/>
        </right>
        <top style="dashDotDot">
          <color indexed="64"/>
        </top>
        <bottom style="dashDotDot">
          <color indexed="64"/>
        </bottom>
        <vertical style="dashDotDot">
          <color indexed="64"/>
        </vertical>
        <horizontal style="dashDotDot">
          <color indexed="64"/>
        </horizontal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family val="2"/>
        <scheme val="minor"/>
      </font>
      <alignment horizontal="center" vertical="center" textRotation="0" wrapText="0" indent="0" justifyLastLine="0" shrinkToFit="0" readingOrder="0"/>
      <border diagonalUp="0" diagonalDown="0" outline="0">
        <left/>
        <right style="medium">
          <color indexed="64"/>
        </right>
        <top/>
        <bottom style="medium">
          <color indexed="64"/>
        </bottom>
      </border>
    </dxf>
    <dxf>
      <border diagonalUp="0" diagonalDown="0" outline="0">
        <left/>
        <right/>
        <top/>
        <bottom style="medium">
          <color indexed="64"/>
        </bottom>
      </border>
    </dxf>
    <dxf>
      <border diagonalUp="0" diagonalDown="0" outline="0">
        <left/>
        <right/>
        <top/>
        <bottom style="medium">
          <color indexed="64"/>
        </bottom>
      </border>
    </dxf>
    <dxf>
      <border diagonalUp="0" diagonalDown="0" outline="0">
        <left/>
        <right/>
        <top/>
        <bottom style="medium">
          <color indexed="64"/>
        </bottom>
      </border>
    </dxf>
    <dxf>
      <border diagonalUp="0" diagonalDown="0" outline="0">
        <left/>
        <right/>
        <top/>
        <bottom style="medium">
          <color indexed="64"/>
        </bottom>
      </border>
    </dxf>
    <dxf>
      <border diagonalUp="0" diagonalDown="0" outline="0">
        <left/>
        <right/>
        <top/>
        <bottom style="medium">
          <color indexed="64"/>
        </bottom>
      </border>
    </dxf>
    <dxf>
      <border diagonalUp="0" diagonalDown="0" outline="0">
        <left style="medium">
          <color indexed="64"/>
        </left>
        <right/>
        <top/>
        <bottom style="medium">
          <color indexed="64"/>
        </bottom>
      </border>
    </dxf>
    <dxf>
      <border diagonalUp="0" diagonalDown="0" outline="0">
        <left style="medium">
          <color indexed="64"/>
        </left>
        <right/>
        <top/>
        <bottom style="medium">
          <color indexed="64"/>
        </bottom>
      </border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rgb="FFEE0000"/>
        </patternFill>
      </fill>
    </dxf>
    <dxf>
      <fill>
        <patternFill>
          <bgColor theme="9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5" tint="0.79998168889431442"/>
        </patternFill>
      </fill>
    </dxf>
    <dxf>
      <border outline="0">
        <top style="medium">
          <color indexed="64"/>
        </top>
      </border>
    </dxf>
    <dxf>
      <protection locked="0" hidden="0"/>
    </dxf>
    <dxf>
      <border>
        <bottom style="medium">
          <color indexed="64"/>
        </bottom>
      </border>
    </dxf>
    <dxf>
      <alignment horizontal="left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family val="2"/>
        <scheme val="minor"/>
      </font>
      <border diagonalUp="0" diagonalDown="0" outline="0">
        <left/>
        <right style="medium">
          <color indexed="64"/>
        </right>
        <top/>
        <bottom style="medium">
          <color indexed="64"/>
        </bottom>
      </border>
    </dxf>
    <dxf>
      <numFmt numFmtId="34" formatCode="_ &quot;CHF&quot;\ * #,##0.00_ ;_ &quot;CHF&quot;\ * \-#,##0.00_ ;_ &quot;CHF&quot;\ * &quot;-&quot;??_ ;_ @_ "/>
      <border diagonalUp="0" diagonalDown="0">
        <left style="dashDot">
          <color indexed="64"/>
        </left>
        <right style="medium">
          <color indexed="64"/>
        </right>
        <top style="dashDot">
          <color indexed="64"/>
        </top>
        <bottom style="dashDot">
          <color indexed="64"/>
        </bottom>
        <vertical style="dashDot">
          <color indexed="64"/>
        </vertical>
        <horizontal style="dashDot">
          <color indexed="64"/>
        </horizontal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family val="2"/>
        <scheme val="minor"/>
      </font>
      <border diagonalUp="0" diagonalDown="0" outline="0">
        <left/>
        <right/>
        <top/>
        <bottom style="medium">
          <color indexed="64"/>
        </bottom>
      </border>
    </dxf>
    <dxf>
      <fill>
        <patternFill patternType="solid">
          <fgColor indexed="64"/>
          <bgColor theme="7" tint="0.79998168889431442"/>
        </patternFill>
      </fill>
      <border diagonalUp="0" diagonalDown="0">
        <left style="dashDot">
          <color indexed="64"/>
        </left>
        <right style="dashDot">
          <color indexed="64"/>
        </right>
        <top style="dashDot">
          <color indexed="64"/>
        </top>
        <bottom style="dashDot">
          <color indexed="64"/>
        </bottom>
        <vertical style="dashDot">
          <color indexed="64"/>
        </vertical>
        <horizontal style="dashDot">
          <color indexed="64"/>
        </horizontal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family val="2"/>
        <scheme val="minor"/>
      </font>
      <border diagonalUp="0" diagonalDown="0" outline="0">
        <left/>
        <right/>
        <top/>
        <bottom style="medium">
          <color indexed="64"/>
        </bottom>
      </border>
    </dxf>
    <dxf>
      <numFmt numFmtId="34" formatCode="_ &quot;CHF&quot;\ * #,##0.00_ ;_ &quot;CHF&quot;\ * \-#,##0.00_ ;_ &quot;CHF&quot;\ * &quot;-&quot;??_ ;_ @_ "/>
      <border diagonalUp="0" diagonalDown="0">
        <left style="dashDot">
          <color indexed="64"/>
        </left>
        <right style="dashDot">
          <color indexed="64"/>
        </right>
        <top style="dashDot">
          <color indexed="64"/>
        </top>
        <bottom style="dashDot">
          <color indexed="64"/>
        </bottom>
        <vertical style="dashDot">
          <color indexed="64"/>
        </vertical>
        <horizontal style="dashDot">
          <color indexed="64"/>
        </horizontal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family val="2"/>
        <scheme val="minor"/>
      </font>
      <border diagonalUp="0" diagonalDown="0" outline="0">
        <left/>
        <right/>
        <top/>
        <bottom style="medium">
          <color indexed="64"/>
        </bottom>
      </border>
    </dxf>
    <dxf>
      <fill>
        <patternFill patternType="solid">
          <fgColor indexed="64"/>
          <bgColor theme="7" tint="0.79998168889431442"/>
        </patternFill>
      </fill>
      <border diagonalUp="0" diagonalDown="0">
        <left style="dashDot">
          <color indexed="64"/>
        </left>
        <right style="dashDot">
          <color indexed="64"/>
        </right>
        <top style="dashDot">
          <color indexed="64"/>
        </top>
        <bottom style="dashDot">
          <color indexed="64"/>
        </bottom>
        <vertical style="dashDot">
          <color indexed="64"/>
        </vertical>
        <horizontal style="dashDot">
          <color indexed="64"/>
        </horizontal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family val="2"/>
        <scheme val="minor"/>
      </font>
      <border diagonalUp="0" diagonalDown="0" outline="0">
        <left/>
        <right/>
        <top/>
        <bottom style="medium">
          <color indexed="64"/>
        </bottom>
      </border>
    </dxf>
    <dxf>
      <fill>
        <patternFill patternType="solid">
          <fgColor indexed="64"/>
          <bgColor theme="7" tint="0.79998168889431442"/>
        </patternFill>
      </fill>
      <border diagonalUp="0" diagonalDown="0">
        <left style="dashDot">
          <color indexed="64"/>
        </left>
        <right style="dashDot">
          <color indexed="64"/>
        </right>
        <top style="dashDot">
          <color indexed="64"/>
        </top>
        <bottom style="dashDot">
          <color indexed="64"/>
        </bottom>
        <vertical style="dashDot">
          <color indexed="64"/>
        </vertical>
        <horizontal style="dashDot">
          <color indexed="64"/>
        </horizontal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family val="2"/>
        <scheme val="minor"/>
      </font>
      <border diagonalUp="0" diagonalDown="0" outline="0">
        <left/>
        <right/>
        <top/>
        <bottom style="medium">
          <color indexed="64"/>
        </bottom>
      </border>
    </dxf>
    <dxf>
      <numFmt numFmtId="34" formatCode="_ &quot;CHF&quot;\ * #,##0.00_ ;_ &quot;CHF&quot;\ * \-#,##0.00_ ;_ &quot;CHF&quot;\ * &quot;-&quot;??_ ;_ @_ "/>
      <border diagonalUp="0" diagonalDown="0">
        <left style="dashDot">
          <color indexed="64"/>
        </left>
        <right style="dashDot">
          <color indexed="64"/>
        </right>
        <top style="dashDot">
          <color indexed="64"/>
        </top>
        <bottom style="dashDot">
          <color indexed="64"/>
        </bottom>
        <vertical style="dashDot">
          <color indexed="64"/>
        </vertical>
        <horizontal style="dashDot">
          <color indexed="64"/>
        </horizontal>
      </border>
      <protection locked="1" hidden="0"/>
    </dxf>
    <dxf>
      <border diagonalUp="0" diagonalDown="0" outline="0">
        <left/>
        <right/>
        <top/>
        <bottom style="medium">
          <color indexed="64"/>
        </bottom>
      </border>
    </dxf>
    <dxf>
      <fill>
        <patternFill patternType="solid">
          <fgColor indexed="64"/>
          <bgColor theme="7" tint="0.79998168889431442"/>
        </patternFill>
      </fill>
      <border diagonalUp="0" diagonalDown="0">
        <left style="dashDot">
          <color indexed="64"/>
        </left>
        <right style="dashDot">
          <color indexed="64"/>
        </right>
        <top style="dashDot">
          <color indexed="64"/>
        </top>
        <bottom style="dashDot">
          <color indexed="64"/>
        </bottom>
        <vertical style="dashDot">
          <color indexed="64"/>
        </vertical>
        <horizontal style="dashDot">
          <color indexed="64"/>
        </horizontal>
      </border>
      <protection locked="0" hidden="0"/>
    </dxf>
    <dxf>
      <border diagonalUp="0" diagonalDown="0" outline="0">
        <left style="medium">
          <color indexed="64"/>
        </left>
        <right/>
        <top/>
        <bottom style="medium">
          <color indexed="64"/>
        </bottom>
      </border>
    </dxf>
    <dxf>
      <fill>
        <patternFill patternType="solid">
          <fgColor indexed="64"/>
          <bgColor theme="7" tint="0.79998168889431442"/>
        </patternFill>
      </fill>
      <border diagonalUp="0" diagonalDown="0">
        <left style="dashDot">
          <color indexed="64"/>
        </left>
        <right style="dashDot">
          <color indexed="64"/>
        </right>
        <top style="dashDot">
          <color indexed="64"/>
        </top>
        <bottom style="dashDot">
          <color indexed="64"/>
        </bottom>
        <vertical style="dashDot">
          <color indexed="64"/>
        </vertical>
        <horizontal style="dashDot">
          <color indexed="64"/>
        </horizontal>
      </border>
      <protection locked="0" hidden="0"/>
    </dxf>
    <dxf>
      <border diagonalUp="0" diagonalDown="0" outline="0">
        <left style="medium">
          <color indexed="64"/>
        </left>
        <right/>
        <top/>
        <bottom style="medium">
          <color indexed="64"/>
        </bottom>
      </border>
    </dxf>
    <dxf>
      <fill>
        <patternFill patternType="solid">
          <fgColor indexed="64"/>
          <bgColor theme="7" tint="0.79998168889431442"/>
        </patternFill>
      </fill>
      <border diagonalUp="0" diagonalDown="0">
        <left style="medium">
          <color indexed="64"/>
        </left>
        <right style="dashDot">
          <color indexed="64"/>
        </right>
        <top style="dashDot">
          <color indexed="64"/>
        </top>
        <bottom style="dashDot">
          <color indexed="64"/>
        </bottom>
        <vertical style="dashDot">
          <color indexed="64"/>
        </vertical>
        <horizontal style="dashDot">
          <color indexed="64"/>
        </horizontal>
      </border>
      <protection locked="0" hidden="0"/>
    </dxf>
    <dxf>
      <border outline="0">
        <top style="medium">
          <color indexed="64"/>
        </top>
      </border>
    </dxf>
    <dxf>
      <protection locked="1" hidden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  <dxf>
      <alignment horizontal="center" vertical="center" textRotation="0" wrapText="0" indent="0" justifyLastLine="0" shrinkToFit="0" readingOrder="0"/>
      <protection locked="0" hidden="0"/>
    </dxf>
    <dxf>
      <protection locked="0" hidden="0"/>
    </dxf>
    <dxf>
      <protection locked="0" hidden="0"/>
    </dxf>
    <dxf>
      <protection locked="0" hidden="0"/>
    </dxf>
    <dxf>
      <protection locked="0" hidden="0"/>
    </dxf>
    <dxf>
      <protection locked="0" hidden="0"/>
    </dxf>
    <dxf>
      <numFmt numFmtId="19" formatCode="dd/mm/yyyy"/>
      <alignment horizontal="center" vertical="center" textRotation="0" wrapText="0" indent="0" justifyLastLine="0" shrinkToFit="0" readingOrder="0"/>
      <protection locked="0" hidden="0"/>
    </dxf>
    <dxf>
      <numFmt numFmtId="0" formatCode="General"/>
      <alignment horizontal="center" vertical="center" textRotation="0" wrapText="0" indent="0" justifyLastLine="0" shrinkToFit="0" readingOrder="0"/>
      <border diagonalUp="0" diagonalDown="0" outline="0">
        <left style="medium">
          <color indexed="64"/>
        </left>
        <right/>
        <top/>
        <bottom/>
      </border>
      <protection locked="0" hidden="0"/>
    </dxf>
    <dxf>
      <protection locked="0" hidden="0"/>
    </dxf>
    <dxf>
      <alignment horizontal="center" vertical="center" textRotation="0" wrapText="0" indent="0" justifyLastLine="0" shrinkToFit="0" readingOrder="0"/>
    </dxf>
    <dxf>
      <numFmt numFmtId="34" formatCode="_ &quot;CHF&quot;\ * #,##0.00_ ;_ &quot;CHF&quot;\ * \-#,##0.00_ ;_ &quot;CHF&quot;\ * &quot;-&quot;??_ ;_ @_ "/>
      <border diagonalUp="0" diagonalDown="0" outline="0">
        <left/>
        <right style="medium">
          <color indexed="64"/>
        </right>
        <top/>
        <bottom style="medium">
          <color indexed="64"/>
        </bottom>
      </border>
    </dxf>
    <dxf>
      <protection locked="0" hidden="0"/>
    </dxf>
    <dxf>
      <border diagonalUp="0" diagonalDown="0" outline="0">
        <left/>
        <right/>
        <top/>
        <bottom style="medium">
          <color indexed="64"/>
        </bottom>
      </border>
    </dxf>
    <dxf>
      <protection locked="0" hidden="0"/>
    </dxf>
    <dxf>
      <border diagonalUp="0" diagonalDown="0" outline="0">
        <left/>
        <right/>
        <top/>
        <bottom style="medium">
          <color indexed="64"/>
        </bottom>
      </border>
    </dxf>
    <dxf>
      <protection locked="0" hidden="0"/>
    </dxf>
    <dxf>
      <border diagonalUp="0" diagonalDown="0" outline="0">
        <left/>
        <right/>
        <top/>
        <bottom style="medium">
          <color indexed="64"/>
        </bottom>
      </border>
    </dxf>
    <dxf>
      <protection locked="0" hidden="0"/>
    </dxf>
    <dxf>
      <border diagonalUp="0" diagonalDown="0" outline="0">
        <left/>
        <right/>
        <top/>
        <bottom style="medium">
          <color indexed="64"/>
        </bottom>
      </border>
    </dxf>
    <dxf>
      <protection locked="0" hidden="0"/>
    </dxf>
    <dxf>
      <alignment horizontal="center" vertical="center" textRotation="0" wrapText="0" indent="0" justifyLastLine="0" shrinkToFit="0" readingOrder="0"/>
      <border diagonalUp="0" diagonalDown="0" outline="0">
        <left style="medium">
          <color indexed="64"/>
        </left>
        <right/>
        <top/>
        <bottom style="medium">
          <color indexed="64"/>
        </bottom>
      </border>
    </dxf>
    <dxf>
      <numFmt numFmtId="19" formatCode="dd/mm/yyyy"/>
      <alignment horizontal="center" vertical="center" textRotation="0" wrapText="0" indent="0" justifyLastLine="0" shrinkToFit="0" readingOrder="0"/>
      <protection locked="0" hidden="0"/>
    </dxf>
    <dxf>
      <alignment horizontal="center" vertical="center" textRotation="0" wrapText="0" indent="0" justifyLastLine="0" shrinkToFit="0" readingOrder="0"/>
      <border diagonalUp="0" diagonalDown="0" outline="0">
        <left style="medium">
          <color indexed="64"/>
        </left>
        <right/>
        <top/>
        <bottom style="medium">
          <color indexed="64"/>
        </bottom>
      </border>
    </dxf>
    <dxf>
      <numFmt numFmtId="0" formatCode="General"/>
      <alignment horizontal="center" vertical="center" textRotation="0" wrapText="0" indent="0" justifyLastLine="0" shrinkToFit="0" readingOrder="0"/>
      <protection locked="0" hidden="0"/>
    </dxf>
    <dxf>
      <protection locked="0" hidden="0"/>
    </dxf>
    <dxf>
      <alignment horizontal="center" vertical="center" textRotation="0" wrapText="0" indent="0" justifyLastLine="0" shrinkToFit="0" readingOrder="0"/>
    </dxf>
  </dxfs>
  <tableStyles count="1" defaultTableStyle="TableStyleMedium2" defaultPivotStyle="PivotStyleLight16">
    <tableStyle name="Invisible" pivot="0" table="0" count="0" xr9:uid="{D56E45AF-D532-46FF-BBD6-76ED531CBDB6}"/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358140</xdr:colOff>
      <xdr:row>1</xdr:row>
      <xdr:rowOff>137160</xdr:rowOff>
    </xdr:from>
    <xdr:to>
      <xdr:col>2</xdr:col>
      <xdr:colOff>320040</xdr:colOff>
      <xdr:row>8</xdr:row>
      <xdr:rowOff>178759</xdr:rowOff>
    </xdr:to>
    <xdr:pic>
      <xdr:nvPicPr>
        <xdr:cNvPr id="2" name="Grafik 1">
          <a:extLst>
            <a:ext uri="{FF2B5EF4-FFF2-40B4-BE49-F238E27FC236}">
              <a16:creationId xmlns:a16="http://schemas.microsoft.com/office/drawing/2014/main" id="{D616B072-717D-4AD4-B181-08421305895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58140" y="327660"/>
          <a:ext cx="1546860" cy="1504639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373380</xdr:colOff>
      <xdr:row>1</xdr:row>
      <xdr:rowOff>114300</xdr:rowOff>
    </xdr:from>
    <xdr:to>
      <xdr:col>2</xdr:col>
      <xdr:colOff>335280</xdr:colOff>
      <xdr:row>9</xdr:row>
      <xdr:rowOff>140659</xdr:rowOff>
    </xdr:to>
    <xdr:pic>
      <xdr:nvPicPr>
        <xdr:cNvPr id="2" name="Grafik 1">
          <a:extLst>
            <a:ext uri="{FF2B5EF4-FFF2-40B4-BE49-F238E27FC236}">
              <a16:creationId xmlns:a16="http://schemas.microsoft.com/office/drawing/2014/main" id="{4FC905CB-9D6C-4727-85BB-BF9313641A4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73380" y="297180"/>
          <a:ext cx="1546860" cy="1504639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426720</xdr:colOff>
      <xdr:row>1</xdr:row>
      <xdr:rowOff>83819</xdr:rowOff>
    </xdr:from>
    <xdr:to>
      <xdr:col>2</xdr:col>
      <xdr:colOff>388620</xdr:colOff>
      <xdr:row>8</xdr:row>
      <xdr:rowOff>178758</xdr:rowOff>
    </xdr:to>
    <xdr:pic>
      <xdr:nvPicPr>
        <xdr:cNvPr id="2" name="Grafik 1">
          <a:extLst>
            <a:ext uri="{FF2B5EF4-FFF2-40B4-BE49-F238E27FC236}">
              <a16:creationId xmlns:a16="http://schemas.microsoft.com/office/drawing/2014/main" id="{8E22E194-AA86-732E-ECA1-B1C4F02ABAC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26720" y="266699"/>
          <a:ext cx="1546860" cy="1504639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419100</xdr:colOff>
      <xdr:row>1</xdr:row>
      <xdr:rowOff>45720</xdr:rowOff>
    </xdr:from>
    <xdr:to>
      <xdr:col>2</xdr:col>
      <xdr:colOff>381000</xdr:colOff>
      <xdr:row>7</xdr:row>
      <xdr:rowOff>89224</xdr:rowOff>
    </xdr:to>
    <xdr:pic>
      <xdr:nvPicPr>
        <xdr:cNvPr id="2" name="Grafik 1">
          <a:extLst>
            <a:ext uri="{FF2B5EF4-FFF2-40B4-BE49-F238E27FC236}">
              <a16:creationId xmlns:a16="http://schemas.microsoft.com/office/drawing/2014/main" id="{812BD25A-3258-42A4-9648-C66D16FC51D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19100" y="228600"/>
          <a:ext cx="1546860" cy="1504639"/>
        </a:xfrm>
        <a:prstGeom prst="rect">
          <a:avLst/>
        </a:prstGeom>
      </xdr:spPr>
    </xdr:pic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53B806FC-B5D9-4D5E-A02C-930CA8B3857F}" name="Tabelle1" displayName="Tabelle1" ref="D6:J107" totalsRowCount="1" headerRowDxfId="94" dataDxfId="93">
  <autoFilter ref="D6:J106" xr:uid="{53B806FC-B5D9-4D5E-A02C-930CA8B3857F}"/>
  <tableColumns count="7">
    <tableColumn id="1" xr3:uid="{0A4D2E9D-8051-4636-B01B-105F6A90BB56}" name="Nr" totalsRowFunction="count" dataDxfId="92" totalsRowDxfId="91"/>
    <tableColumn id="7" xr3:uid="{80733974-C0A2-494D-9948-EE980E6EBB1B}" name="Datum" dataDxfId="90" totalsRowDxfId="89"/>
    <tableColumn id="2" xr3:uid="{D93D3870-E794-48E1-9011-380D1947BF17}" name="Kunde" dataDxfId="88" totalsRowDxfId="87"/>
    <tableColumn id="3" xr3:uid="{7F20593A-8FCB-4216-883C-EEE6013C36A7}" name="Buchungstext" dataDxfId="86" totalsRowDxfId="85"/>
    <tableColumn id="6" xr3:uid="{D5939CD9-7D6A-44B8-8B15-14388F801EA5}" name="Beleg (Ctrl + K)" dataDxfId="84" totalsRowDxfId="83"/>
    <tableColumn id="4" xr3:uid="{4A03B2D9-B25A-4E20-B700-67FB452BFB10}" name="Zahlungsart" dataDxfId="82" totalsRowDxfId="81"/>
    <tableColumn id="5" xr3:uid="{BD9650CF-9F59-4191-911A-D387375EAA5F}" name="Betrag" totalsRowFunction="sum" dataDxfId="80" totalsRowDxfId="79" dataCellStyle="Währung"/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2E447F51-9193-45D2-BCD6-FFE5C28D9A48}" name="Tabelle2" displayName="Tabelle2" ref="D6:K101" totalsRowCount="1" headerRowDxfId="78" dataDxfId="77">
  <autoFilter ref="D6:K100" xr:uid="{2E447F51-9193-45D2-BCD6-FFE5C28D9A48}"/>
  <tableColumns count="8">
    <tableColumn id="1" xr3:uid="{E49F85CC-FE93-469E-88B9-32CCBA3FF56C}" name="Nr" totalsRowFunction="count" dataDxfId="76" totalsRowDxfId="33"/>
    <tableColumn id="8" xr3:uid="{707FBEC8-6AF0-43F4-81CD-3A00B092B361}" name="Datum" dataDxfId="75" totalsRowDxfId="32"/>
    <tableColumn id="2" xr3:uid="{1979B4D6-78C1-4030-8CB2-15D2DA476018}" name="Aufwandart" dataDxfId="74" totalsRowDxfId="31"/>
    <tableColumn id="7" xr3:uid="{F7C458B5-08F0-47EC-8ACD-926694ECAAA2}" name="Personalaufwände" dataDxfId="73" totalsRowDxfId="30"/>
    <tableColumn id="3" xr3:uid="{C4F47EBE-714D-40EB-BC72-71AFC5C88D67}" name="Buchungstext" dataDxfId="72" totalsRowDxfId="29"/>
    <tableColumn id="4" xr3:uid="{25D76461-8176-44D3-9132-64AA154B5AE2}" name="Beleg (Ctrl+K)" dataDxfId="71" totalsRowDxfId="28"/>
    <tableColumn id="5" xr3:uid="{B334BC52-20BD-4326-873C-895C9E47DD05}" name="Zahlungsart" dataDxfId="70" totalsRowDxfId="27"/>
    <tableColumn id="6" xr3:uid="{1377173A-CDA5-45C4-A6BD-44B3B84710F2}" name="Betrag" totalsRowFunction="sum" dataDxfId="69" totalsRowDxfId="26" dataCellStyle="Währung" totalsRowCellStyle="Währung"/>
  </tableColumns>
  <tableStyleInfo name="TableStyleMedium2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7F1F6DA3-6B57-402F-9C9E-5E7D7F57827E}" name="Tabelle3" displayName="Tabelle3" ref="D6:L38" totalsRowCount="1" headerRowDxfId="68" dataDxfId="66" headerRowBorderDxfId="67" tableBorderDxfId="65">
  <autoFilter ref="D6:L37" xr:uid="{7F1F6DA3-6B57-402F-9C9E-5E7D7F57827E}"/>
  <tableColumns count="9">
    <tableColumn id="1" xr3:uid="{ABD57CF9-432A-43ED-A112-E78A7591966F}" name="Bezeichnung" totalsRowLabel="Ergebnis" dataDxfId="64" totalsRowDxfId="63"/>
    <tableColumn id="10" xr3:uid="{DD0C893C-719F-49E6-8C0A-C7E99790EC29}" name="Einheitspreis" dataDxfId="62" totalsRowDxfId="61"/>
    <tableColumn id="2" xr3:uid="{FEE758E4-048A-44EF-9761-B04A1ECF11BA}" name="Menge" totalsRowFunction="count" dataDxfId="60" totalsRowDxfId="59"/>
    <tableColumn id="3" xr3:uid="{4BF5BCB0-A2B6-4DBB-B041-BBCDF01B7EEF}" name="Anfangsbestand (01.01)" totalsRowFunction="sum" dataDxfId="58" totalsRowDxfId="57" dataCellStyle="Währung" totalsRowCellStyle="Währung">
      <calculatedColumnFormula>Tabelle3[[#This Row],[Einheitspreis]]*Tabelle3[[#This Row],[Menge]]</calculatedColumnFormula>
    </tableColumn>
    <tableColumn id="4" xr3:uid="{2BBFEF44-E74A-4335-B2A7-1FD547ACB9C1}" name="Zugänge in CHF" totalsRowFunction="sum" dataDxfId="56" totalsRowDxfId="55" dataCellStyle="Währung" totalsRowCellStyle="Währung"/>
    <tableColumn id="5" xr3:uid="{417E8562-BFA9-46E0-B154-469FFFA2F3A8}" name="Abgänge ohne Minus in CHF" totalsRowFunction="sum" dataDxfId="54" totalsRowDxfId="53" dataCellStyle="Währung" totalsRowCellStyle="Währung"/>
    <tableColumn id="6" xr3:uid="{90AC765A-5299-4E10-9AA9-B66F76BC8C83}" name="Saldo vor Abschreibung" totalsRowFunction="sum" dataDxfId="52" totalsRowDxfId="51" dataCellStyle="Währung" totalsRowCellStyle="Währung">
      <calculatedColumnFormula>Tabelle3[[#This Row],[Anfangsbestand (01.01)]]+Tabelle3[[#This Row],[Zugänge in CHF]]-Tabelle3[[#This Row],[Abgänge ohne Minus in CHF]]</calculatedColumnFormula>
    </tableColumn>
    <tableColumn id="7" xr3:uid="{84BF9B18-6694-440F-A84B-681C1A9D5BC9}" name="Abschreibung ohne Minus in CHF" totalsRowFunction="sum" dataDxfId="50" totalsRowDxfId="49" dataCellStyle="Währung" totalsRowCellStyle="Währung"/>
    <tableColumn id="8" xr3:uid="{962851CB-E404-4105-8006-B7C48CAEDF00}" name="Schlussbestand (31.12)" totalsRowFunction="sum" dataDxfId="48" totalsRowDxfId="47" dataCellStyle="Währung" totalsRowCellStyle="Währung">
      <calculatedColumnFormula>Tabelle3[[#This Row],[Saldo vor Abschreibung]]-Tabelle3[[#This Row],[Abschreibung ohne Minus in CHF]]</calculatedColumnFormula>
    </tableColumn>
  </tableColumns>
  <tableStyleInfo name="TableStyleMedium1"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B9DDA9BC-C57D-4E73-B2D8-A56647645BEE}" name="Tabelle35" displayName="Tabelle35" ref="D44:P87" totalsRowCount="1" headerRowDxfId="46" dataDxfId="44" headerRowBorderDxfId="45" tableBorderDxfId="43">
  <autoFilter ref="D44:P86" xr:uid="{B9DDA9BC-C57D-4E73-B2D8-A56647645BEE}"/>
  <tableColumns count="13">
    <tableColumn id="1" xr3:uid="{37E77FE2-0198-4C82-852E-2AA4ACD7F566}" name="Bezeichnung" totalsRowLabel="Ergebnis" dataDxfId="25" totalsRowDxfId="12"/>
    <tableColumn id="14" xr3:uid="{9B6F4467-1727-4AB7-B8C0-C628EF9A2B39}" name="Beleg (Crl + K)" dataDxfId="24" totalsRowDxfId="11"/>
    <tableColumn id="2" xr3:uid="{0007DEB5-11F1-4F91-AABA-9EDF323B44D9}" name="Anschaffungsjahr" totalsRowFunction="count" dataDxfId="23" totalsRowDxfId="10"/>
    <tableColumn id="3" xr3:uid="{9C05F90C-5FF5-4684-B024-95300FA18BDF}" name="Anschaffungswert" totalsRowFunction="sum" dataDxfId="22" totalsRowDxfId="9" dataCellStyle="Währung"/>
    <tableColumn id="5" xr3:uid="{E1398DAE-DB5C-47A6-A6C6-C504ACFB810B}" name="Liquiditätserlös" totalsRowFunction="sum" dataDxfId="21" totalsRowDxfId="8" dataCellStyle="Währung"/>
    <tableColumn id="10" xr3:uid="{0B2909C9-90C3-48E5-B5C7-C762436151E9}" name="Abzuschreibende Betrag" totalsRowFunction="sum" dataDxfId="20" totalsRowDxfId="7" dataCellStyle="Währung">
      <calculatedColumnFormula>Tabelle35[[#This Row],[Anschaffungswert]]-Tabelle35[[#This Row],[Liquiditätserlös]]</calculatedColumnFormula>
    </tableColumn>
    <tableColumn id="6" xr3:uid="{B070C9D0-C324-4BEE-8C3A-459809FFC680}" name="Abschreibungsmethode" totalsRowFunction="sum" dataDxfId="19" totalsRowDxfId="6" dataCellStyle="Währung"/>
    <tableColumn id="15" xr3:uid="{BB9B3925-DE97-4548-9C65-EA1B99D9FB86}" name="Abschreibungskategorie" dataDxfId="18" totalsRowDxfId="5" dataCellStyle="Währung"/>
    <tableColumn id="16" xr3:uid="{999363F7-1EDE-488D-814A-16062CB42308}" name="Abschreibungssatz" dataDxfId="17" totalsRowDxfId="4" dataCellStyle="Prozent">
      <calculatedColumnFormula>IFERROR(IF(Tabelle35[[#This Row],[Abschreibungsmethode]]="Leistungsproportionale","Leer lassen",INDEX($T$45:$V$54,
MATCH(Tabelle35[[#This Row],[Abschreibungskategorie]],$T$45:$T$54,0),
MATCH(Tabelle35[[#This Row],[Abschreibungsmethode]],$T$44:$V$44,0))),0)</calculatedColumnFormula>
    </tableColumn>
    <tableColumn id="13" xr3:uid="{3B59EE3B-9004-4D1E-BE96-96F01349DCA4}" name="Buchwert Periodenbeginn" totalsRowFunction="sum" dataDxfId="16" totalsRowDxfId="3" dataCellStyle="Währung">
      <calculatedColumnFormula>IF(Tabelle35[[#This Row],[Abschreibungsmethode]]="Leistungsproportionale",
"Wert selbst eintragen",IF(
_xlfn.LET(
 _xlpm.A,Tabelle35[[#This Row],[Abzuschreibende Betrag]],
 _xlpm.s,Tabelle35[[#This Row],[Abschreibungssatz]],
 _xlpm.t,(Milchbüchli!$H$4-Tabelle35[[#This Row],[Anschaffungsjahr]])/365,
 _xlpm.n,INT(_xlpm.t),
 _xlpm.f,MOD(_xlpm.t,1),
 _xlpm.AbschrLinear, _xlpm.t*_xlpm.A*_xlpm.s,
 _xlpm.RestDeg, _xlpm.A*POWER(1-_xlpm.s,_xlpm.n)*(1-_xlpm.s*_xlpm.f),
 _xlpm.AbschrDeg, _xlpm.A-_xlpm.RestDeg,
 _xlpm.A - IF(Tabelle35[[#This Row],[Abschreibungsmethode]]="Linear",_xlpm.AbschrLinear,_xlpm.AbschrDeg)
)&gt;=Tabelle35[[#This Row],[Abzuschreibende Betrag]],Tabelle35[[#This Row],[Abzuschreibende Betrag]],_xlfn.LET(
 _xlpm.A,Tabelle35[[#This Row],[Abzuschreibende Betrag]],
 _xlpm.s,Tabelle35[[#This Row],[Abschreibungssatz]],
 _xlpm.t,(Milchbüchli!$H$4-Tabelle35[[#This Row],[Anschaffungsjahr]])/365,
 _xlpm.n,INT(_xlpm.t),
 _xlpm.f,MOD(_xlpm.t,1),
 _xlpm.AbschrLinear, _xlpm.t*_xlpm.A*_xlpm.s,
 _xlpm.RestDeg, _xlpm.A*POWER(1-_xlpm.s,_xlpm.n)*(1-_xlpm.s*_xlpm.f),
 _xlpm.AbschrDeg, _xlpm.A-_xlpm.RestDeg,
 _xlpm.A - IF(Tabelle35[[#This Row],[Abschreibungsmethode]]="Linear",_xlpm.AbschrLinear,_xlpm.AbschrDeg)
)))</calculatedColumnFormula>
    </tableColumn>
    <tableColumn id="11" xr3:uid="{70A26FBB-2DA5-4648-9976-3F9A352D6FFD}" name="Abschreibungsbetrag nach Methode" dataDxfId="15" totalsRowDxfId="2" dataCellStyle="Währung">
      <calculatedColumnFormula>IF(Tabelle35[[#This Row],[Abschreibungsmethode]]="Leistungsproportionale","Wert selbst eintragen",(Milchbüchli!$J$4-Tabelle35[[#This Row],[Anschaffungsjahr]])/365*Tabelle35[[#This Row],[Buchwert Periodenbeginn]]*Tabelle35[[#This Row],[Abschreibungssatz]])</calculatedColumnFormula>
    </tableColumn>
    <tableColumn id="7" xr3:uid="{D417CCCD-98B3-47C7-8507-49878C3036FD}" name="Abschreibungsbetrag" totalsRowFunction="sum" dataDxfId="14" totalsRowDxfId="1" dataCellStyle="Währung">
      <calculatedColumnFormula>IF($N$29&gt;=Tabelle35[[#This Row],[Buchwert Periodenbeginn]],Tabelle35[[#This Row],[Buchwert Periodenbeginn]],Tabelle35[[#This Row],[Abschreibungsbetrag nach Methode]])</calculatedColumnFormula>
    </tableColumn>
    <tableColumn id="9" xr3:uid="{8ABDE5EA-9554-4F5C-BE83-BDF9CA83935A}" name="Schlussbestand (31.12)" totalsRowFunction="sum" dataDxfId="13" totalsRowDxfId="0" dataCellStyle="Währung">
      <calculatedColumnFormula>Tabelle35[[#This Row],[Buchwert Periodenbeginn]]-Tabelle35[[#This Row],[Abschreibungsbetrag]]</calculatedColumnFormula>
    </tableColumn>
  </tableColumns>
  <tableStyleInfo name="TableStyleMedium1" showFirstColumn="0" showLastColumn="0" showRowStripes="1" showColumnStripes="0"/>
</table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://www.sumse.ch/" TargetMode="Externa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2.xml"/><Relationship Id="rId2" Type="http://schemas.openxmlformats.org/officeDocument/2006/relationships/printerSettings" Target="../printerSettings/printerSettings2.bin"/><Relationship Id="rId1" Type="http://schemas.openxmlformats.org/officeDocument/2006/relationships/hyperlink" Target="http://www.sumse.ch/" TargetMode="External"/><Relationship Id="rId4" Type="http://schemas.openxmlformats.org/officeDocument/2006/relationships/table" Target="../tables/table1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3.xml"/><Relationship Id="rId2" Type="http://schemas.openxmlformats.org/officeDocument/2006/relationships/printerSettings" Target="../printerSettings/printerSettings3.bin"/><Relationship Id="rId1" Type="http://schemas.openxmlformats.org/officeDocument/2006/relationships/hyperlink" Target="http://www.sumse.ch/" TargetMode="External"/><Relationship Id="rId4" Type="http://schemas.openxmlformats.org/officeDocument/2006/relationships/table" Target="../tables/table2.xm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4.xml"/><Relationship Id="rId2" Type="http://schemas.openxmlformats.org/officeDocument/2006/relationships/printerSettings" Target="../printerSettings/printerSettings4.bin"/><Relationship Id="rId1" Type="http://schemas.openxmlformats.org/officeDocument/2006/relationships/hyperlink" Target="http://www.sumse.ch/" TargetMode="External"/><Relationship Id="rId5" Type="http://schemas.openxmlformats.org/officeDocument/2006/relationships/table" Target="../tables/table4.xml"/><Relationship Id="rId4" Type="http://schemas.openxmlformats.org/officeDocument/2006/relationships/table" Target="../tables/table3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23A5D48-BF36-4BB5-8E67-BAAEB0864380}">
  <sheetPr>
    <tabColor theme="7" tint="0.79998168889431442"/>
    <pageSetUpPr fitToPage="1"/>
  </sheetPr>
  <dimension ref="A1:BB195"/>
  <sheetViews>
    <sheetView tabSelected="1" zoomScaleNormal="100" workbookViewId="0">
      <selection activeCell="D2" sqref="D2:J2"/>
    </sheetView>
  </sheetViews>
  <sheetFormatPr baseColWidth="10" defaultRowHeight="15" x14ac:dyDescent="0.25"/>
  <cols>
    <col min="1" max="3" width="11.5703125" style="8"/>
    <col min="5" max="5" width="4.140625" customWidth="1"/>
    <col min="6" max="10" width="25.7109375" customWidth="1"/>
    <col min="11" max="22" width="11.5703125" style="8"/>
  </cols>
  <sheetData>
    <row r="1" spans="1:54" s="8" customFormat="1" ht="15.75" thickBot="1" x14ac:dyDescent="0.3"/>
    <row r="2" spans="1:54" ht="19.5" thickBot="1" x14ac:dyDescent="0.35">
      <c r="D2" s="147" t="s">
        <v>39</v>
      </c>
      <c r="E2" s="148"/>
      <c r="F2" s="148"/>
      <c r="G2" s="148"/>
      <c r="H2" s="148"/>
      <c r="I2" s="148"/>
      <c r="J2" s="149"/>
      <c r="W2" s="8"/>
      <c r="X2" s="8"/>
      <c r="Y2" s="8"/>
      <c r="Z2" s="8"/>
      <c r="AA2" s="8"/>
      <c r="AB2" s="8"/>
      <c r="AC2" s="8"/>
      <c r="AD2" s="8"/>
      <c r="AE2" s="8"/>
      <c r="AF2" s="8"/>
      <c r="AG2" s="8"/>
      <c r="AH2" s="8"/>
      <c r="AI2" s="8"/>
      <c r="AJ2" s="8"/>
      <c r="AK2" s="8"/>
      <c r="AL2" s="8"/>
      <c r="AM2" s="8"/>
      <c r="AN2" s="8"/>
      <c r="AO2" s="8"/>
      <c r="AP2" s="8"/>
      <c r="AQ2" s="8"/>
      <c r="AR2" s="8"/>
      <c r="AS2" s="8"/>
      <c r="AT2" s="8"/>
      <c r="AU2" s="8"/>
      <c r="AV2" s="8"/>
      <c r="AW2" s="8"/>
      <c r="AX2" s="8"/>
      <c r="AY2" s="8"/>
      <c r="AZ2" s="8"/>
      <c r="BA2" s="8"/>
      <c r="BB2" s="8"/>
    </row>
    <row r="3" spans="1:54" s="8" customFormat="1" ht="19.5" thickTop="1" x14ac:dyDescent="0.3">
      <c r="D3" s="32"/>
      <c r="E3" s="33"/>
      <c r="F3" s="33"/>
      <c r="G3" s="33"/>
      <c r="H3" s="33"/>
      <c r="I3" s="33"/>
      <c r="J3" s="34"/>
    </row>
    <row r="4" spans="1:54" ht="19.5" thickBot="1" x14ac:dyDescent="0.35">
      <c r="D4" s="150" t="s">
        <v>14</v>
      </c>
      <c r="E4" s="151"/>
      <c r="F4" s="151"/>
      <c r="G4" s="89" t="s">
        <v>15</v>
      </c>
      <c r="H4" s="24">
        <v>45658</v>
      </c>
      <c r="I4" s="89" t="s">
        <v>16</v>
      </c>
      <c r="J4" s="35">
        <v>46022</v>
      </c>
      <c r="W4" s="8"/>
      <c r="X4" s="8"/>
      <c r="Y4" s="8"/>
      <c r="Z4" s="8"/>
      <c r="AA4" s="8"/>
      <c r="AB4" s="8"/>
      <c r="AC4" s="8"/>
      <c r="AD4" s="8"/>
      <c r="AE4" s="8"/>
      <c r="AF4" s="8"/>
      <c r="AG4" s="8"/>
      <c r="AH4" s="8"/>
      <c r="AI4" s="8"/>
      <c r="AJ4" s="8"/>
      <c r="AK4" s="8"/>
      <c r="AL4" s="8"/>
      <c r="AM4" s="8"/>
      <c r="AN4" s="8"/>
      <c r="AO4" s="8"/>
      <c r="AP4" s="8"/>
      <c r="AQ4" s="8"/>
      <c r="AR4" s="8"/>
      <c r="AS4" s="8"/>
      <c r="AT4" s="8"/>
      <c r="AU4" s="8"/>
      <c r="AV4" s="8"/>
      <c r="AW4" s="8"/>
      <c r="AX4" s="8"/>
      <c r="AY4" s="8"/>
      <c r="AZ4" s="8"/>
      <c r="BA4" s="8"/>
      <c r="BB4" s="8"/>
    </row>
    <row r="5" spans="1:54" s="8" customFormat="1" ht="16.5" thickTop="1" thickBot="1" x14ac:dyDescent="0.3">
      <c r="D5" s="36"/>
      <c r="E5" s="37"/>
      <c r="F5" s="37"/>
      <c r="G5" s="37"/>
      <c r="H5" s="37"/>
      <c r="I5" s="37"/>
      <c r="J5" s="38"/>
    </row>
    <row r="6" spans="1:54" ht="14.45" customHeight="1" x14ac:dyDescent="0.25">
      <c r="D6" s="152" t="s">
        <v>0</v>
      </c>
      <c r="E6" s="153"/>
      <c r="F6" s="153"/>
      <c r="G6" s="153"/>
      <c r="H6" s="153"/>
      <c r="I6" s="153"/>
      <c r="J6" s="154"/>
      <c r="W6" s="8"/>
      <c r="X6" s="8"/>
      <c r="Y6" s="8"/>
      <c r="Z6" s="8"/>
      <c r="AA6" s="8"/>
      <c r="AB6" s="8"/>
      <c r="AC6" s="8"/>
      <c r="AD6" s="8"/>
      <c r="AE6" s="8"/>
      <c r="AF6" s="8"/>
      <c r="AG6" s="8"/>
      <c r="AH6" s="8"/>
      <c r="AI6" s="8"/>
      <c r="AJ6" s="8"/>
      <c r="AK6" s="8"/>
      <c r="AL6" s="8"/>
      <c r="AM6" s="8"/>
      <c r="AN6" s="8"/>
      <c r="AO6" s="8"/>
      <c r="AP6" s="8"/>
      <c r="AQ6" s="8"/>
      <c r="AR6" s="8"/>
      <c r="AS6" s="8"/>
      <c r="AT6" s="8"/>
      <c r="AU6" s="8"/>
      <c r="AV6" s="8"/>
      <c r="AW6" s="8"/>
      <c r="AX6" s="8"/>
      <c r="AY6" s="8"/>
      <c r="AZ6" s="8"/>
      <c r="BA6" s="8"/>
      <c r="BB6" s="8"/>
    </row>
    <row r="7" spans="1:54" ht="15" customHeight="1" thickBot="1" x14ac:dyDescent="0.3">
      <c r="D7" s="155"/>
      <c r="E7" s="156"/>
      <c r="F7" s="156"/>
      <c r="G7" s="156"/>
      <c r="H7" s="156"/>
      <c r="I7" s="156"/>
      <c r="J7" s="157"/>
      <c r="W7" s="8"/>
      <c r="X7" s="8"/>
      <c r="Y7" s="8"/>
      <c r="Z7" s="8"/>
      <c r="AA7" s="8"/>
      <c r="AB7" s="8"/>
      <c r="AC7" s="8"/>
      <c r="AD7" s="8"/>
      <c r="AE7" s="8"/>
      <c r="AF7" s="8"/>
      <c r="AG7" s="8"/>
      <c r="AH7" s="8"/>
      <c r="AI7" s="8"/>
      <c r="AJ7" s="8"/>
      <c r="AK7" s="8"/>
      <c r="AL7" s="8"/>
      <c r="AM7" s="8"/>
      <c r="AN7" s="8"/>
      <c r="AO7" s="8"/>
      <c r="AP7" s="8"/>
      <c r="AQ7" s="8"/>
      <c r="AR7" s="8"/>
      <c r="AS7" s="8"/>
      <c r="AT7" s="8"/>
      <c r="AU7" s="8"/>
      <c r="AV7" s="8"/>
      <c r="AW7" s="8"/>
      <c r="AX7" s="8"/>
      <c r="AY7" s="8"/>
      <c r="AZ7" s="8"/>
      <c r="BA7" s="8"/>
      <c r="BB7" s="8"/>
    </row>
    <row r="8" spans="1:54" ht="14.45" customHeight="1" x14ac:dyDescent="0.25">
      <c r="D8" s="190" t="s">
        <v>1</v>
      </c>
      <c r="E8" s="191"/>
      <c r="F8" s="191"/>
      <c r="G8" s="191"/>
      <c r="H8" s="191"/>
      <c r="I8" s="162">
        <f>Erträge!J107</f>
        <v>0</v>
      </c>
      <c r="J8" s="186" t="s">
        <v>36</v>
      </c>
      <c r="W8" s="8"/>
      <c r="X8" s="8"/>
      <c r="Y8" s="8"/>
      <c r="Z8" s="8"/>
      <c r="AA8" s="8"/>
      <c r="AB8" s="8"/>
      <c r="AC8" s="8"/>
      <c r="AD8" s="8"/>
      <c r="AE8" s="8"/>
      <c r="AF8" s="8"/>
      <c r="AG8" s="8"/>
      <c r="AH8" s="8"/>
      <c r="AI8" s="8"/>
      <c r="AJ8" s="8"/>
      <c r="AK8" s="8"/>
      <c r="AL8" s="8"/>
      <c r="AM8" s="8"/>
      <c r="AN8" s="8"/>
      <c r="AO8" s="8"/>
      <c r="AP8" s="8"/>
      <c r="AQ8" s="8"/>
      <c r="AR8" s="8"/>
      <c r="AS8" s="8"/>
      <c r="AT8" s="8"/>
      <c r="AU8" s="8"/>
      <c r="AV8" s="8"/>
      <c r="AW8" s="8"/>
      <c r="AX8" s="8"/>
      <c r="AY8" s="8"/>
      <c r="AZ8" s="8"/>
      <c r="BA8" s="8"/>
      <c r="BB8" s="8"/>
    </row>
    <row r="9" spans="1:54" ht="15" customHeight="1" thickBot="1" x14ac:dyDescent="0.3">
      <c r="D9" s="192"/>
      <c r="E9" s="193"/>
      <c r="F9" s="193"/>
      <c r="G9" s="193"/>
      <c r="H9" s="193"/>
      <c r="I9" s="163"/>
      <c r="J9" s="187"/>
      <c r="W9" s="8"/>
      <c r="X9" s="8"/>
      <c r="Y9" s="8"/>
      <c r="Z9" s="8"/>
      <c r="AA9" s="8"/>
      <c r="AB9" s="8"/>
      <c r="AC9" s="8"/>
      <c r="AD9" s="8"/>
      <c r="AE9" s="8"/>
      <c r="AF9" s="8"/>
      <c r="AG9" s="8"/>
      <c r="AH9" s="8"/>
      <c r="AI9" s="8"/>
      <c r="AJ9" s="8"/>
      <c r="AK9" s="8"/>
      <c r="AL9" s="8"/>
      <c r="AM9" s="8"/>
      <c r="AN9" s="8"/>
      <c r="AO9" s="8"/>
      <c r="AP9" s="8"/>
      <c r="AQ9" s="8"/>
      <c r="AR9" s="8"/>
      <c r="AS9" s="8"/>
      <c r="AT9" s="8"/>
      <c r="AU9" s="8"/>
      <c r="AV9" s="8"/>
      <c r="AW9" s="8"/>
      <c r="AX9" s="8"/>
      <c r="AY9" s="8"/>
      <c r="AZ9" s="8"/>
      <c r="BA9" s="8"/>
      <c r="BB9" s="8"/>
    </row>
    <row r="10" spans="1:54" ht="15.75" customHeight="1" x14ac:dyDescent="0.25">
      <c r="D10" s="166" t="s">
        <v>2</v>
      </c>
      <c r="E10" s="5" t="s">
        <v>3</v>
      </c>
      <c r="F10" s="13"/>
      <c r="G10" s="13"/>
      <c r="H10" s="14">
        <f>SUMIF(Tabelle2[Aufwandart],"Direkter Aufwand",Tabelle2[Betrag])</f>
        <v>0</v>
      </c>
      <c r="I10" s="184">
        <f>H10+H12+H20+H22+H24+H26+H28+H30+H32+H34+H36</f>
        <v>0</v>
      </c>
      <c r="J10" s="172">
        <f>Aufwände!K101</f>
        <v>0</v>
      </c>
      <c r="W10" s="8"/>
      <c r="X10" s="8"/>
      <c r="Y10" s="8"/>
      <c r="Z10" s="8"/>
      <c r="AA10" s="8"/>
      <c r="AB10" s="8"/>
      <c r="AC10" s="8"/>
      <c r="AD10" s="8"/>
      <c r="AE10" s="8"/>
      <c r="AF10" s="8"/>
      <c r="AG10" s="8"/>
      <c r="AH10" s="8"/>
      <c r="AI10" s="8"/>
      <c r="AJ10" s="8"/>
      <c r="AK10" s="8"/>
      <c r="AL10" s="8"/>
      <c r="AM10" s="8"/>
      <c r="AN10" s="8"/>
      <c r="AO10" s="8"/>
      <c r="AP10" s="8"/>
      <c r="AQ10" s="8"/>
      <c r="AR10" s="8"/>
      <c r="AS10" s="8"/>
      <c r="AT10" s="8"/>
      <c r="AU10" s="8"/>
      <c r="AV10" s="8"/>
      <c r="AW10" s="8"/>
      <c r="AX10" s="8"/>
      <c r="AY10" s="8"/>
      <c r="AZ10" s="8"/>
      <c r="BA10" s="8"/>
      <c r="BB10" s="8"/>
    </row>
    <row r="11" spans="1:54" ht="15.6" customHeight="1" x14ac:dyDescent="0.25">
      <c r="A11" s="175" t="s">
        <v>38</v>
      </c>
      <c r="B11" s="176"/>
      <c r="C11" s="177"/>
      <c r="D11" s="167"/>
      <c r="E11" s="7"/>
      <c r="F11" s="8"/>
      <c r="G11" s="8"/>
      <c r="H11" s="8"/>
      <c r="I11" s="185"/>
      <c r="J11" s="173"/>
      <c r="W11" s="8"/>
      <c r="X11" s="8"/>
      <c r="Y11" s="8"/>
      <c r="Z11" s="8"/>
      <c r="AA11" s="8"/>
      <c r="AB11" s="8"/>
      <c r="AC11" s="8"/>
      <c r="AD11" s="8"/>
      <c r="AE11" s="8"/>
      <c r="AF11" s="8"/>
      <c r="AG11" s="8"/>
      <c r="AH11" s="8"/>
      <c r="AI11" s="8"/>
      <c r="AJ11" s="8"/>
      <c r="AK11" s="8"/>
      <c r="AL11" s="8"/>
      <c r="AM11" s="8"/>
      <c r="AN11" s="8"/>
      <c r="AO11" s="8"/>
      <c r="AP11" s="8"/>
      <c r="AQ11" s="8"/>
      <c r="AR11" s="8"/>
      <c r="AS11" s="8"/>
      <c r="AT11" s="8"/>
      <c r="AU11" s="8"/>
      <c r="AV11" s="8"/>
      <c r="AW11" s="8"/>
      <c r="AX11" s="8"/>
      <c r="AY11" s="8"/>
      <c r="AZ11" s="8"/>
      <c r="BA11" s="8"/>
      <c r="BB11" s="8"/>
    </row>
    <row r="12" spans="1:54" ht="15.75" x14ac:dyDescent="0.25">
      <c r="D12" s="167"/>
      <c r="E12" s="6" t="s">
        <v>4</v>
      </c>
      <c r="F12" s="15"/>
      <c r="G12" s="15"/>
      <c r="H12" s="4">
        <f>SUMIF(Tabelle2[Aufwandart],"Personalaufwand",Tabelle2[Betrag])</f>
        <v>0</v>
      </c>
      <c r="I12" s="185"/>
      <c r="J12" s="173"/>
      <c r="W12" s="8"/>
      <c r="X12" s="8"/>
      <c r="Y12" s="8"/>
      <c r="Z12" s="8"/>
      <c r="AA12" s="8"/>
      <c r="AB12" s="8"/>
      <c r="AC12" s="8"/>
      <c r="AD12" s="8"/>
      <c r="AE12" s="8"/>
      <c r="AF12" s="8"/>
      <c r="AG12" s="8"/>
      <c r="AH12" s="8"/>
      <c r="AI12" s="8"/>
      <c r="AJ12" s="8"/>
      <c r="AK12" s="8"/>
      <c r="AL12" s="8"/>
      <c r="AM12" s="8"/>
      <c r="AN12" s="8"/>
      <c r="AO12" s="8"/>
      <c r="AP12" s="8"/>
      <c r="AQ12" s="8"/>
      <c r="AR12" s="8"/>
      <c r="AS12" s="8"/>
      <c r="AT12" s="8"/>
      <c r="AU12" s="8"/>
      <c r="AV12" s="8"/>
      <c r="AW12" s="8"/>
      <c r="AX12" s="8"/>
      <c r="AY12" s="8"/>
      <c r="AZ12" s="8"/>
      <c r="BA12" s="8"/>
      <c r="BB12" s="8"/>
    </row>
    <row r="13" spans="1:54" ht="15.6" customHeight="1" x14ac:dyDescent="0.25">
      <c r="D13" s="167"/>
      <c r="E13" s="18"/>
      <c r="F13" s="19" t="s">
        <v>29</v>
      </c>
      <c r="G13" s="20">
        <f>SUMIF(Tabelle2[Personalaufwände],"Löhne Personal",Tabelle2[Betrag])</f>
        <v>0</v>
      </c>
      <c r="H13" s="16"/>
      <c r="I13" s="185"/>
      <c r="J13" s="173"/>
      <c r="W13" s="8"/>
      <c r="X13" s="8"/>
      <c r="Y13" s="8"/>
      <c r="Z13" s="8"/>
      <c r="AA13" s="8"/>
      <c r="AB13" s="8"/>
      <c r="AC13" s="8"/>
      <c r="AD13" s="8"/>
      <c r="AE13" s="8"/>
      <c r="AF13" s="8"/>
      <c r="AG13" s="8"/>
      <c r="AH13" s="8"/>
      <c r="AI13" s="8"/>
      <c r="AJ13" s="8"/>
      <c r="AK13" s="8"/>
      <c r="AL13" s="8"/>
      <c r="AM13" s="8"/>
      <c r="AN13" s="8"/>
      <c r="AO13" s="8"/>
      <c r="AP13" s="8"/>
      <c r="AQ13" s="8"/>
      <c r="AR13" s="8"/>
      <c r="AS13" s="8"/>
      <c r="AT13" s="8"/>
      <c r="AU13" s="8"/>
      <c r="AV13" s="8"/>
      <c r="AW13" s="8"/>
      <c r="AX13" s="8"/>
      <c r="AY13" s="8"/>
      <c r="AZ13" s="8"/>
      <c r="BA13" s="8"/>
      <c r="BB13" s="8"/>
    </row>
    <row r="14" spans="1:54" ht="15.6" customHeight="1" x14ac:dyDescent="0.25">
      <c r="D14" s="167"/>
      <c r="E14" s="18"/>
      <c r="F14" s="28" t="s">
        <v>32</v>
      </c>
      <c r="G14" s="29">
        <f>SUMIF(Tabelle2[Personalaufwände],"Lohn Inhaber",Tabelle2[Betrag])</f>
        <v>0</v>
      </c>
      <c r="H14" s="16"/>
      <c r="I14" s="185"/>
      <c r="J14" s="173"/>
      <c r="W14" s="8"/>
      <c r="X14" s="8"/>
      <c r="Y14" s="8"/>
      <c r="Z14" s="8"/>
      <c r="AA14" s="8"/>
      <c r="AB14" s="8"/>
      <c r="AC14" s="8"/>
      <c r="AD14" s="8"/>
      <c r="AE14" s="8"/>
      <c r="AF14" s="8"/>
      <c r="AG14" s="8"/>
      <c r="AH14" s="8"/>
      <c r="AI14" s="8"/>
      <c r="AJ14" s="8"/>
      <c r="AK14" s="8"/>
      <c r="AL14" s="8"/>
      <c r="AM14" s="8"/>
      <c r="AN14" s="8"/>
      <c r="AO14" s="8"/>
      <c r="AP14" s="8"/>
      <c r="AQ14" s="8"/>
      <c r="AR14" s="8"/>
      <c r="AS14" s="8"/>
      <c r="AT14" s="8"/>
      <c r="AU14" s="8"/>
      <c r="AV14" s="8"/>
      <c r="AW14" s="8"/>
      <c r="AX14" s="8"/>
      <c r="AY14" s="8"/>
      <c r="AZ14" s="8"/>
      <c r="BA14" s="8"/>
      <c r="BB14" s="8"/>
    </row>
    <row r="15" spans="1:54" ht="15.6" customHeight="1" x14ac:dyDescent="0.25">
      <c r="D15" s="167"/>
      <c r="E15" s="18"/>
      <c r="F15" s="21" t="s">
        <v>30</v>
      </c>
      <c r="G15" s="22">
        <f>SUMIF(Tabelle2[Personalaufwände],"Sozialversicherungen Personal",Tabelle2[Betrag])</f>
        <v>0</v>
      </c>
      <c r="H15" s="16"/>
      <c r="I15" s="185"/>
      <c r="J15" s="173"/>
      <c r="W15" s="8"/>
      <c r="X15" s="8"/>
      <c r="Y15" s="8"/>
      <c r="Z15" s="8"/>
      <c r="AA15" s="8"/>
      <c r="AB15" s="8"/>
      <c r="AC15" s="8"/>
      <c r="AD15" s="8"/>
      <c r="AE15" s="8"/>
      <c r="AF15" s="8"/>
      <c r="AG15" s="8"/>
      <c r="AH15" s="8"/>
      <c r="AI15" s="8"/>
      <c r="AJ15" s="8"/>
      <c r="AK15" s="8"/>
      <c r="AL15" s="8"/>
      <c r="AM15" s="8"/>
      <c r="AN15" s="8"/>
      <c r="AO15" s="8"/>
      <c r="AP15" s="8"/>
      <c r="AQ15" s="8"/>
      <c r="AR15" s="8"/>
      <c r="AS15" s="8"/>
      <c r="AT15" s="8"/>
      <c r="AU15" s="8"/>
      <c r="AV15" s="8"/>
      <c r="AW15" s="8"/>
      <c r="AX15" s="8"/>
      <c r="AY15" s="8"/>
      <c r="AZ15" s="8"/>
      <c r="BA15" s="8"/>
      <c r="BB15" s="8"/>
    </row>
    <row r="16" spans="1:54" ht="15.6" customHeight="1" x14ac:dyDescent="0.35">
      <c r="D16" s="167"/>
      <c r="E16" s="18"/>
      <c r="F16" s="28" t="s">
        <v>31</v>
      </c>
      <c r="G16" s="29">
        <f>SUMIF(Tabelle2[Personalaufwände],"Sozialversicherungen Inhaber",Tabelle2[Betrag])</f>
        <v>0</v>
      </c>
      <c r="H16" s="16"/>
      <c r="I16" s="185"/>
      <c r="J16" s="173"/>
      <c r="L16" s="31" t="str">
        <f>IF(J10&lt;&gt;I10,"Achtung, Aufwandsummen stimmen nicht überein","")</f>
        <v/>
      </c>
      <c r="W16" s="8"/>
      <c r="X16" s="8"/>
      <c r="Y16" s="8"/>
      <c r="Z16" s="8"/>
      <c r="AA16" s="8"/>
      <c r="AB16" s="8"/>
      <c r="AC16" s="8"/>
      <c r="AD16" s="8"/>
      <c r="AE16" s="8"/>
      <c r="AF16" s="8"/>
      <c r="AG16" s="8"/>
      <c r="AH16" s="8"/>
      <c r="AI16" s="8"/>
      <c r="AJ16" s="8"/>
      <c r="AK16" s="8"/>
      <c r="AL16" s="8"/>
      <c r="AM16" s="8"/>
      <c r="AN16" s="8"/>
      <c r="AO16" s="8"/>
      <c r="AP16" s="8"/>
      <c r="AQ16" s="8"/>
      <c r="AR16" s="8"/>
      <c r="AS16" s="8"/>
      <c r="AT16" s="8"/>
      <c r="AU16" s="8"/>
      <c r="AV16" s="8"/>
      <c r="AW16" s="8"/>
      <c r="AX16" s="8"/>
      <c r="AY16" s="8"/>
      <c r="AZ16" s="8"/>
      <c r="BA16" s="8"/>
      <c r="BB16" s="8"/>
    </row>
    <row r="17" spans="4:54" ht="15.6" customHeight="1" x14ac:dyDescent="0.25">
      <c r="D17" s="167"/>
      <c r="E17" s="18"/>
      <c r="F17" s="21" t="s">
        <v>33</v>
      </c>
      <c r="G17" s="22">
        <f>SUMIF(Tabelle2[Personalaufwände],"BVG Personal",Tabelle2[Betrag])</f>
        <v>0</v>
      </c>
      <c r="H17" s="16"/>
      <c r="I17" s="185"/>
      <c r="J17" s="173"/>
      <c r="W17" s="8"/>
      <c r="X17" s="8"/>
      <c r="Y17" s="8"/>
      <c r="Z17" s="8"/>
      <c r="AA17" s="8"/>
      <c r="AB17" s="8"/>
      <c r="AC17" s="8"/>
      <c r="AD17" s="8"/>
      <c r="AE17" s="8"/>
      <c r="AF17" s="8"/>
      <c r="AG17" s="8"/>
      <c r="AH17" s="8"/>
      <c r="AI17" s="8"/>
      <c r="AJ17" s="8"/>
      <c r="AK17" s="8"/>
      <c r="AL17" s="8"/>
      <c r="AM17" s="8"/>
      <c r="AN17" s="8"/>
      <c r="AO17" s="8"/>
      <c r="AP17" s="8"/>
      <c r="AQ17" s="8"/>
      <c r="AR17" s="8"/>
      <c r="AS17" s="8"/>
      <c r="AT17" s="8"/>
      <c r="AU17" s="8"/>
      <c r="AV17" s="8"/>
      <c r="AW17" s="8"/>
      <c r="AX17" s="8"/>
      <c r="AY17" s="8"/>
      <c r="AZ17" s="8"/>
      <c r="BA17" s="8"/>
      <c r="BB17" s="8"/>
    </row>
    <row r="18" spans="4:54" ht="15.6" customHeight="1" x14ac:dyDescent="0.25">
      <c r="D18" s="167"/>
      <c r="E18" s="18"/>
      <c r="F18" s="21" t="s">
        <v>37</v>
      </c>
      <c r="G18" s="22">
        <f>SUMIF(Tabelle2[Personalaufwände],"Sonstige Personalaufwände",Tabelle2[Betrag])</f>
        <v>0</v>
      </c>
      <c r="H18" s="16"/>
      <c r="I18" s="185"/>
      <c r="J18" s="173"/>
      <c r="W18" s="8"/>
      <c r="X18" s="8"/>
      <c r="Y18" s="8"/>
      <c r="Z18" s="8"/>
      <c r="AA18" s="8"/>
      <c r="AB18" s="8"/>
      <c r="AC18" s="8"/>
      <c r="AD18" s="8"/>
      <c r="AE18" s="8"/>
      <c r="AF18" s="8"/>
      <c r="AG18" s="8"/>
      <c r="AH18" s="8"/>
      <c r="AI18" s="8"/>
      <c r="AJ18" s="8"/>
      <c r="AK18" s="8"/>
      <c r="AL18" s="8"/>
      <c r="AM18" s="8"/>
      <c r="AN18" s="8"/>
      <c r="AO18" s="8"/>
      <c r="AP18" s="8"/>
      <c r="AQ18" s="8"/>
      <c r="AR18" s="8"/>
      <c r="AS18" s="8"/>
      <c r="AT18" s="8"/>
      <c r="AU18" s="8"/>
      <c r="AV18" s="8"/>
      <c r="AW18" s="8"/>
      <c r="AX18" s="8"/>
      <c r="AY18" s="8"/>
      <c r="AZ18" s="8"/>
      <c r="BA18" s="8"/>
      <c r="BB18" s="8"/>
    </row>
    <row r="19" spans="4:54" ht="15.6" customHeight="1" x14ac:dyDescent="0.25">
      <c r="D19" s="167"/>
      <c r="E19" s="7"/>
      <c r="F19" s="8"/>
      <c r="G19" s="8"/>
      <c r="H19" s="8"/>
      <c r="I19" s="185"/>
      <c r="J19" s="173"/>
      <c r="W19" s="8"/>
      <c r="X19" s="8"/>
      <c r="Y19" s="8"/>
      <c r="Z19" s="8"/>
      <c r="AA19" s="8"/>
      <c r="AB19" s="8"/>
      <c r="AC19" s="8"/>
      <c r="AD19" s="8"/>
      <c r="AE19" s="8"/>
      <c r="AF19" s="8"/>
      <c r="AG19" s="8"/>
      <c r="AH19" s="8"/>
      <c r="AI19" s="8"/>
      <c r="AJ19" s="8"/>
      <c r="AK19" s="8"/>
      <c r="AL19" s="8"/>
      <c r="AM19" s="8"/>
      <c r="AN19" s="8"/>
      <c r="AO19" s="8"/>
      <c r="AP19" s="8"/>
      <c r="AQ19" s="8"/>
      <c r="AR19" s="8"/>
      <c r="AS19" s="8"/>
      <c r="AT19" s="8"/>
      <c r="AU19" s="8"/>
      <c r="AV19" s="8"/>
      <c r="AW19" s="8"/>
      <c r="AX19" s="8"/>
      <c r="AY19" s="8"/>
      <c r="AZ19" s="8"/>
      <c r="BA19" s="8"/>
      <c r="BB19" s="8"/>
    </row>
    <row r="20" spans="4:54" ht="15.75" x14ac:dyDescent="0.25">
      <c r="D20" s="167"/>
      <c r="E20" s="6" t="s">
        <v>5</v>
      </c>
      <c r="F20" s="15"/>
      <c r="G20" s="15"/>
      <c r="H20" s="4">
        <f>SUMIF(Tabelle2[Aufwandart],"Raumkosten",Tabelle2[Betrag])</f>
        <v>0</v>
      </c>
      <c r="I20" s="185"/>
      <c r="J20" s="173"/>
      <c r="W20" s="8"/>
      <c r="X20" s="8"/>
      <c r="Y20" s="8"/>
      <c r="Z20" s="8"/>
      <c r="AA20" s="8"/>
      <c r="AB20" s="8"/>
      <c r="AC20" s="8"/>
      <c r="AD20" s="8"/>
      <c r="AE20" s="8"/>
      <c r="AF20" s="8"/>
      <c r="AG20" s="8"/>
      <c r="AH20" s="8"/>
      <c r="AI20" s="8"/>
      <c r="AJ20" s="8"/>
      <c r="AK20" s="8"/>
      <c r="AL20" s="8"/>
      <c r="AM20" s="8"/>
      <c r="AN20" s="8"/>
      <c r="AO20" s="8"/>
      <c r="AP20" s="8"/>
      <c r="AQ20" s="8"/>
      <c r="AR20" s="8"/>
      <c r="AS20" s="8"/>
      <c r="AT20" s="8"/>
      <c r="AU20" s="8"/>
      <c r="AV20" s="8"/>
      <c r="AW20" s="8"/>
      <c r="AX20" s="8"/>
      <c r="AY20" s="8"/>
      <c r="AZ20" s="8"/>
      <c r="BA20" s="8"/>
      <c r="BB20" s="8"/>
    </row>
    <row r="21" spans="4:54" ht="15.6" customHeight="1" x14ac:dyDescent="0.25">
      <c r="D21" s="167"/>
      <c r="E21" s="7"/>
      <c r="F21" s="8"/>
      <c r="G21" s="8"/>
      <c r="H21" s="8"/>
      <c r="I21" s="185"/>
      <c r="J21" s="173"/>
      <c r="W21" s="8"/>
      <c r="X21" s="8"/>
      <c r="Y21" s="8"/>
      <c r="Z21" s="8"/>
      <c r="AA21" s="8"/>
      <c r="AB21" s="8"/>
      <c r="AC21" s="8"/>
      <c r="AD21" s="8"/>
      <c r="AE21" s="8"/>
      <c r="AF21" s="8"/>
      <c r="AG21" s="8"/>
      <c r="AH21" s="8"/>
      <c r="AI21" s="8"/>
      <c r="AJ21" s="8"/>
      <c r="AK21" s="8"/>
      <c r="AL21" s="8"/>
      <c r="AM21" s="8"/>
      <c r="AN21" s="8"/>
      <c r="AO21" s="8"/>
      <c r="AP21" s="8"/>
      <c r="AQ21" s="8"/>
      <c r="AR21" s="8"/>
      <c r="AS21" s="8"/>
      <c r="AT21" s="8"/>
      <c r="AU21" s="8"/>
      <c r="AV21" s="8"/>
      <c r="AW21" s="8"/>
      <c r="AX21" s="8"/>
      <c r="AY21" s="8"/>
      <c r="AZ21" s="8"/>
      <c r="BA21" s="8"/>
      <c r="BB21" s="8"/>
    </row>
    <row r="22" spans="4:54" ht="15.75" x14ac:dyDescent="0.25">
      <c r="D22" s="167"/>
      <c r="E22" s="6" t="s">
        <v>6</v>
      </c>
      <c r="F22" s="15"/>
      <c r="G22" s="15"/>
      <c r="H22" s="4">
        <f>SUMIF(Tabelle2[Aufwandart],"Transport- und Reisekosten",Tabelle2[Betrag])</f>
        <v>0</v>
      </c>
      <c r="I22" s="185"/>
      <c r="J22" s="173"/>
      <c r="W22" s="8"/>
      <c r="X22" s="8"/>
      <c r="Y22" s="8"/>
      <c r="Z22" s="8"/>
      <c r="AA22" s="8"/>
      <c r="AB22" s="8"/>
      <c r="AC22" s="8"/>
      <c r="AD22" s="8"/>
      <c r="AE22" s="8"/>
      <c r="AF22" s="8"/>
      <c r="AG22" s="8"/>
      <c r="AH22" s="8"/>
      <c r="AI22" s="8"/>
      <c r="AJ22" s="8"/>
      <c r="AK22" s="8"/>
      <c r="AL22" s="8"/>
      <c r="AM22" s="8"/>
      <c r="AN22" s="8"/>
      <c r="AO22" s="8"/>
      <c r="AP22" s="8"/>
      <c r="AQ22" s="8"/>
      <c r="AR22" s="8"/>
      <c r="AS22" s="8"/>
      <c r="AT22" s="8"/>
      <c r="AU22" s="8"/>
      <c r="AV22" s="8"/>
      <c r="AW22" s="8"/>
      <c r="AX22" s="8"/>
      <c r="AY22" s="8"/>
      <c r="AZ22" s="8"/>
      <c r="BA22" s="8"/>
      <c r="BB22" s="8"/>
    </row>
    <row r="23" spans="4:54" ht="15.6" customHeight="1" x14ac:dyDescent="0.25">
      <c r="D23" s="167"/>
      <c r="E23" s="7"/>
      <c r="F23" s="8"/>
      <c r="G23" s="8"/>
      <c r="H23" s="8"/>
      <c r="I23" s="185"/>
      <c r="J23" s="173"/>
      <c r="W23" s="8"/>
      <c r="X23" s="8"/>
      <c r="Y23" s="8"/>
      <c r="Z23" s="8"/>
      <c r="AA23" s="8"/>
      <c r="AB23" s="8"/>
      <c r="AC23" s="8"/>
      <c r="AD23" s="8"/>
      <c r="AE23" s="8"/>
      <c r="AF23" s="8"/>
      <c r="AG23" s="8"/>
      <c r="AH23" s="8"/>
      <c r="AI23" s="8"/>
      <c r="AJ23" s="8"/>
      <c r="AK23" s="8"/>
      <c r="AL23" s="8"/>
      <c r="AM23" s="8"/>
      <c r="AN23" s="8"/>
      <c r="AO23" s="8"/>
      <c r="AP23" s="8"/>
      <c r="AQ23" s="8"/>
      <c r="AR23" s="8"/>
      <c r="AS23" s="8"/>
      <c r="AT23" s="8"/>
      <c r="AU23" s="8"/>
      <c r="AV23" s="8"/>
      <c r="AW23" s="8"/>
      <c r="AX23" s="8"/>
      <c r="AY23" s="8"/>
      <c r="AZ23" s="8"/>
      <c r="BA23" s="8"/>
      <c r="BB23" s="8"/>
    </row>
    <row r="24" spans="4:54" ht="15.75" x14ac:dyDescent="0.25">
      <c r="D24" s="167"/>
      <c r="E24" s="6" t="s">
        <v>7</v>
      </c>
      <c r="F24" s="15"/>
      <c r="G24" s="15"/>
      <c r="H24" s="4">
        <f>SUMIF(Tabelle2[Aufwandart],"Versicherungen",Tabelle2[Betrag])</f>
        <v>0</v>
      </c>
      <c r="I24" s="185"/>
      <c r="J24" s="173"/>
      <c r="W24" s="8"/>
      <c r="X24" s="8"/>
      <c r="Y24" s="8"/>
      <c r="Z24" s="8"/>
      <c r="AA24" s="8"/>
      <c r="AB24" s="8"/>
      <c r="AC24" s="8"/>
      <c r="AD24" s="8"/>
      <c r="AE24" s="8"/>
      <c r="AF24" s="8"/>
      <c r="AG24" s="8"/>
      <c r="AH24" s="8"/>
      <c r="AI24" s="8"/>
      <c r="AJ24" s="8"/>
      <c r="AK24" s="8"/>
      <c r="AL24" s="8"/>
      <c r="AM24" s="8"/>
      <c r="AN24" s="8"/>
      <c r="AO24" s="8"/>
      <c r="AP24" s="8"/>
      <c r="AQ24" s="8"/>
      <c r="AR24" s="8"/>
      <c r="AS24" s="8"/>
      <c r="AT24" s="8"/>
      <c r="AU24" s="8"/>
      <c r="AV24" s="8"/>
      <c r="AW24" s="8"/>
      <c r="AX24" s="8"/>
      <c r="AY24" s="8"/>
      <c r="AZ24" s="8"/>
      <c r="BA24" s="8"/>
      <c r="BB24" s="8"/>
    </row>
    <row r="25" spans="4:54" ht="15.6" customHeight="1" x14ac:dyDescent="0.25">
      <c r="D25" s="167"/>
      <c r="E25" s="7"/>
      <c r="F25" s="8"/>
      <c r="G25" s="8"/>
      <c r="H25" s="8"/>
      <c r="I25" s="185"/>
      <c r="J25" s="173"/>
      <c r="W25" s="8"/>
      <c r="X25" s="8"/>
      <c r="Y25" s="8"/>
      <c r="Z25" s="8"/>
      <c r="AA25" s="8"/>
      <c r="AB25" s="8"/>
      <c r="AC25" s="8"/>
      <c r="AD25" s="8"/>
      <c r="AE25" s="8"/>
      <c r="AF25" s="8"/>
      <c r="AG25" s="8"/>
      <c r="AH25" s="8"/>
      <c r="AI25" s="8"/>
      <c r="AJ25" s="8"/>
      <c r="AK25" s="8"/>
      <c r="AL25" s="8"/>
      <c r="AM25" s="8"/>
      <c r="AN25" s="8"/>
      <c r="AO25" s="8"/>
      <c r="AP25" s="8"/>
      <c r="AQ25" s="8"/>
      <c r="AR25" s="8"/>
      <c r="AS25" s="8"/>
      <c r="AT25" s="8"/>
      <c r="AU25" s="8"/>
      <c r="AV25" s="8"/>
      <c r="AW25" s="8"/>
      <c r="AX25" s="8"/>
      <c r="AY25" s="8"/>
      <c r="AZ25" s="8"/>
      <c r="BA25" s="8"/>
      <c r="BB25" s="8"/>
    </row>
    <row r="26" spans="4:54" ht="15.75" x14ac:dyDescent="0.25">
      <c r="D26" s="167"/>
      <c r="E26" s="6" t="s">
        <v>8</v>
      </c>
      <c r="F26" s="15"/>
      <c r="G26" s="15"/>
      <c r="H26" s="4">
        <f>SUMIF(Tabelle2[Aufwandart],"Energieaufwand",Tabelle2[Betrag])</f>
        <v>0</v>
      </c>
      <c r="I26" s="185"/>
      <c r="J26" s="173"/>
      <c r="W26" s="8"/>
      <c r="X26" s="8"/>
      <c r="Y26" s="8"/>
      <c r="Z26" s="8"/>
      <c r="AA26" s="8"/>
      <c r="AB26" s="8"/>
      <c r="AC26" s="8"/>
      <c r="AD26" s="8"/>
      <c r="AE26" s="8"/>
      <c r="AF26" s="8"/>
      <c r="AG26" s="8"/>
      <c r="AH26" s="8"/>
      <c r="AI26" s="8"/>
      <c r="AJ26" s="8"/>
      <c r="AK26" s="8"/>
      <c r="AL26" s="8"/>
      <c r="AM26" s="8"/>
      <c r="AN26" s="8"/>
      <c r="AO26" s="8"/>
      <c r="AP26" s="8"/>
      <c r="AQ26" s="8"/>
      <c r="AR26" s="8"/>
      <c r="AS26" s="8"/>
      <c r="AT26" s="8"/>
      <c r="AU26" s="8"/>
      <c r="AV26" s="8"/>
      <c r="AW26" s="8"/>
      <c r="AX26" s="8"/>
      <c r="AY26" s="8"/>
      <c r="AZ26" s="8"/>
      <c r="BA26" s="8"/>
      <c r="BB26" s="8"/>
    </row>
    <row r="27" spans="4:54" ht="15.6" customHeight="1" x14ac:dyDescent="0.25">
      <c r="D27" s="167"/>
      <c r="E27" s="7"/>
      <c r="F27" s="8"/>
      <c r="G27" s="8"/>
      <c r="H27" s="8"/>
      <c r="I27" s="185"/>
      <c r="J27" s="173"/>
      <c r="W27" s="8"/>
      <c r="X27" s="8"/>
      <c r="Y27" s="8"/>
      <c r="Z27" s="8"/>
      <c r="AA27" s="8"/>
      <c r="AB27" s="8"/>
      <c r="AC27" s="8"/>
      <c r="AD27" s="8"/>
      <c r="AE27" s="8"/>
      <c r="AF27" s="8"/>
      <c r="AG27" s="8"/>
      <c r="AH27" s="8"/>
      <c r="AI27" s="8"/>
      <c r="AJ27" s="8"/>
      <c r="AK27" s="8"/>
      <c r="AL27" s="8"/>
      <c r="AM27" s="8"/>
      <c r="AN27" s="8"/>
      <c r="AO27" s="8"/>
      <c r="AP27" s="8"/>
      <c r="AQ27" s="8"/>
      <c r="AR27" s="8"/>
      <c r="AS27" s="8"/>
      <c r="AT27" s="8"/>
      <c r="AU27" s="8"/>
      <c r="AV27" s="8"/>
      <c r="AW27" s="8"/>
      <c r="AX27" s="8"/>
      <c r="AY27" s="8"/>
      <c r="AZ27" s="8"/>
      <c r="BA27" s="8"/>
      <c r="BB27" s="8"/>
    </row>
    <row r="28" spans="4:54" ht="15.75" x14ac:dyDescent="0.25">
      <c r="D28" s="167"/>
      <c r="E28" s="6" t="s">
        <v>9</v>
      </c>
      <c r="F28" s="15"/>
      <c r="G28" s="15"/>
      <c r="H28" s="4">
        <f>SUMIF(Tabelle2[Aufwandart],"Verwaltungsaufwand",Tabelle2[Betrag])</f>
        <v>0</v>
      </c>
      <c r="I28" s="185"/>
      <c r="J28" s="173"/>
      <c r="W28" s="8"/>
      <c r="X28" s="8"/>
      <c r="Y28" s="8"/>
      <c r="Z28" s="8"/>
      <c r="AA28" s="8"/>
      <c r="AB28" s="8"/>
      <c r="AC28" s="8"/>
      <c r="AD28" s="8"/>
      <c r="AE28" s="8"/>
      <c r="AF28" s="8"/>
      <c r="AG28" s="8"/>
      <c r="AH28" s="8"/>
      <c r="AI28" s="8"/>
      <c r="AJ28" s="8"/>
      <c r="AK28" s="8"/>
      <c r="AL28" s="8"/>
      <c r="AM28" s="8"/>
      <c r="AN28" s="8"/>
      <c r="AO28" s="8"/>
      <c r="AP28" s="8"/>
      <c r="AQ28" s="8"/>
      <c r="AR28" s="8"/>
      <c r="AS28" s="8"/>
      <c r="AT28" s="8"/>
      <c r="AU28" s="8"/>
      <c r="AV28" s="8"/>
      <c r="AW28" s="8"/>
      <c r="AX28" s="8"/>
      <c r="AY28" s="8"/>
      <c r="AZ28" s="8"/>
      <c r="BA28" s="8"/>
      <c r="BB28" s="8"/>
    </row>
    <row r="29" spans="4:54" ht="15.6" customHeight="1" x14ac:dyDescent="0.25">
      <c r="D29" s="167"/>
      <c r="E29" s="7"/>
      <c r="F29" s="8"/>
      <c r="G29" s="8"/>
      <c r="H29" s="8"/>
      <c r="I29" s="185"/>
      <c r="J29" s="173"/>
      <c r="W29" s="8"/>
      <c r="X29" s="8"/>
      <c r="Y29" s="8"/>
      <c r="Z29" s="8"/>
      <c r="AA29" s="8"/>
      <c r="AB29" s="8"/>
      <c r="AC29" s="8"/>
      <c r="AD29" s="8"/>
      <c r="AE29" s="8"/>
      <c r="AF29" s="8"/>
      <c r="AG29" s="8"/>
      <c r="AH29" s="8"/>
      <c r="AI29" s="8"/>
      <c r="AJ29" s="8"/>
      <c r="AK29" s="8"/>
      <c r="AL29" s="8"/>
      <c r="AM29" s="8"/>
      <c r="AN29" s="8"/>
      <c r="AO29" s="8"/>
      <c r="AP29" s="8"/>
      <c r="AQ29" s="8"/>
      <c r="AR29" s="8"/>
      <c r="AS29" s="8"/>
      <c r="AT29" s="8"/>
      <c r="AU29" s="8"/>
      <c r="AV29" s="8"/>
      <c r="AW29" s="8"/>
      <c r="AX29" s="8"/>
      <c r="AY29" s="8"/>
      <c r="AZ29" s="8"/>
      <c r="BA29" s="8"/>
      <c r="BB29" s="8"/>
    </row>
    <row r="30" spans="4:54" ht="15.75" x14ac:dyDescent="0.25">
      <c r="D30" s="167"/>
      <c r="E30" s="6" t="s">
        <v>10</v>
      </c>
      <c r="F30" s="15"/>
      <c r="G30" s="15"/>
      <c r="H30" s="4">
        <f>SUMIF(Tabelle2[Aufwandart],"Werbeaufwand",Tabelle2[Betrag])</f>
        <v>0</v>
      </c>
      <c r="I30" s="185"/>
      <c r="J30" s="173"/>
      <c r="W30" s="8"/>
      <c r="X30" s="8"/>
      <c r="Y30" s="8"/>
      <c r="Z30" s="8"/>
      <c r="AA30" s="8"/>
      <c r="AB30" s="8"/>
      <c r="AC30" s="8"/>
      <c r="AD30" s="8"/>
      <c r="AE30" s="8"/>
      <c r="AF30" s="8"/>
      <c r="AG30" s="8"/>
      <c r="AH30" s="8"/>
      <c r="AI30" s="8"/>
      <c r="AJ30" s="8"/>
      <c r="AK30" s="8"/>
      <c r="AL30" s="8"/>
      <c r="AM30" s="8"/>
      <c r="AN30" s="8"/>
      <c r="AO30" s="8"/>
      <c r="AP30" s="8"/>
      <c r="AQ30" s="8"/>
      <c r="AR30" s="8"/>
      <c r="AS30" s="8"/>
      <c r="AT30" s="8"/>
      <c r="AU30" s="8"/>
      <c r="AV30" s="8"/>
      <c r="AW30" s="8"/>
      <c r="AX30" s="8"/>
      <c r="AY30" s="8"/>
      <c r="AZ30" s="8"/>
      <c r="BA30" s="8"/>
      <c r="BB30" s="8"/>
    </row>
    <row r="31" spans="4:54" ht="15.6" customHeight="1" x14ac:dyDescent="0.25">
      <c r="D31" s="167"/>
      <c r="E31" s="7"/>
      <c r="F31" s="8"/>
      <c r="G31" s="8"/>
      <c r="H31" s="8"/>
      <c r="I31" s="185"/>
      <c r="J31" s="173"/>
      <c r="W31" s="8"/>
      <c r="X31" s="8"/>
      <c r="Y31" s="8"/>
      <c r="Z31" s="8"/>
      <c r="AA31" s="8"/>
      <c r="AB31" s="8"/>
      <c r="AC31" s="8"/>
      <c r="AD31" s="8"/>
      <c r="AE31" s="8"/>
      <c r="AF31" s="8"/>
      <c r="AG31" s="8"/>
      <c r="AH31" s="8"/>
      <c r="AI31" s="8"/>
      <c r="AJ31" s="8"/>
      <c r="AK31" s="8"/>
      <c r="AL31" s="8"/>
      <c r="AM31" s="8"/>
      <c r="AN31" s="8"/>
      <c r="AO31" s="8"/>
      <c r="AP31" s="8"/>
      <c r="AQ31" s="8"/>
      <c r="AR31" s="8"/>
      <c r="AS31" s="8"/>
      <c r="AT31" s="8"/>
      <c r="AU31" s="8"/>
      <c r="AV31" s="8"/>
      <c r="AW31" s="8"/>
      <c r="AX31" s="8"/>
      <c r="AY31" s="8"/>
      <c r="AZ31" s="8"/>
      <c r="BA31" s="8"/>
      <c r="BB31" s="8"/>
    </row>
    <row r="32" spans="4:54" ht="15.75" x14ac:dyDescent="0.25">
      <c r="D32" s="167"/>
      <c r="E32" s="6" t="s">
        <v>11</v>
      </c>
      <c r="F32" s="15"/>
      <c r="G32" s="15"/>
      <c r="H32" s="4">
        <f>SUMIF(Tabelle2[Aufwandart],"Sonstiger Betriebsaufwand",Tabelle2[Betrag])</f>
        <v>0</v>
      </c>
      <c r="I32" s="185"/>
      <c r="J32" s="173"/>
      <c r="W32" s="8"/>
      <c r="X32" s="8"/>
      <c r="Y32" s="8"/>
      <c r="Z32" s="8"/>
      <c r="AA32" s="8"/>
      <c r="AB32" s="8"/>
      <c r="AC32" s="8"/>
      <c r="AD32" s="8"/>
      <c r="AE32" s="8"/>
      <c r="AF32" s="8"/>
      <c r="AG32" s="8"/>
      <c r="AH32" s="8"/>
      <c r="AI32" s="8"/>
      <c r="AJ32" s="8"/>
      <c r="AK32" s="8"/>
      <c r="AL32" s="8"/>
      <c r="AM32" s="8"/>
      <c r="AN32" s="8"/>
      <c r="AO32" s="8"/>
      <c r="AP32" s="8"/>
      <c r="AQ32" s="8"/>
      <c r="AR32" s="8"/>
      <c r="AS32" s="8"/>
      <c r="AT32" s="8"/>
      <c r="AU32" s="8"/>
      <c r="AV32" s="8"/>
      <c r="AW32" s="8"/>
      <c r="AX32" s="8"/>
      <c r="AY32" s="8"/>
      <c r="AZ32" s="8"/>
      <c r="BA32" s="8"/>
      <c r="BB32" s="8"/>
    </row>
    <row r="33" spans="4:54" ht="15.6" customHeight="1" x14ac:dyDescent="0.25">
      <c r="D33" s="167"/>
      <c r="E33" s="7"/>
      <c r="F33" s="8"/>
      <c r="G33" s="8"/>
      <c r="H33" s="8"/>
      <c r="I33" s="185"/>
      <c r="J33" s="173"/>
      <c r="W33" s="8"/>
      <c r="X33" s="8"/>
      <c r="Y33" s="8"/>
      <c r="Z33" s="8"/>
      <c r="AA33" s="8"/>
      <c r="AB33" s="8"/>
      <c r="AC33" s="8"/>
      <c r="AD33" s="8"/>
      <c r="AE33" s="8"/>
      <c r="AF33" s="8"/>
      <c r="AG33" s="8"/>
      <c r="AH33" s="8"/>
      <c r="AI33" s="8"/>
      <c r="AJ33" s="8"/>
      <c r="AK33" s="8"/>
      <c r="AL33" s="8"/>
      <c r="AM33" s="8"/>
      <c r="AN33" s="8"/>
      <c r="AO33" s="8"/>
      <c r="AP33" s="8"/>
      <c r="AQ33" s="8"/>
      <c r="AR33" s="8"/>
      <c r="AS33" s="8"/>
      <c r="AT33" s="8"/>
      <c r="AU33" s="8"/>
      <c r="AV33" s="8"/>
      <c r="AW33" s="8"/>
      <c r="AX33" s="8"/>
      <c r="AY33" s="8"/>
      <c r="AZ33" s="8"/>
      <c r="BA33" s="8"/>
      <c r="BB33" s="8"/>
    </row>
    <row r="34" spans="4:54" ht="15.75" x14ac:dyDescent="0.25">
      <c r="D34" s="167"/>
      <c r="E34" s="6" t="s">
        <v>92</v>
      </c>
      <c r="F34" s="15"/>
      <c r="G34" s="15"/>
      <c r="H34" s="4">
        <f>SUMIF(Tabelle2[Aufwandart],"Finanzaufwand",Tabelle2[Betrag])</f>
        <v>0</v>
      </c>
      <c r="I34" s="185"/>
      <c r="J34" s="173"/>
      <c r="W34" s="8"/>
      <c r="X34" s="8"/>
      <c r="Y34" s="8"/>
      <c r="Z34" s="8"/>
      <c r="AA34" s="8"/>
      <c r="AB34" s="8"/>
      <c r="AC34" s="8"/>
      <c r="AD34" s="8"/>
      <c r="AE34" s="8"/>
      <c r="AF34" s="8"/>
      <c r="AG34" s="8"/>
      <c r="AH34" s="8"/>
      <c r="AI34" s="8"/>
      <c r="AJ34" s="8"/>
      <c r="AK34" s="8"/>
      <c r="AL34" s="8"/>
      <c r="AM34" s="8"/>
      <c r="AN34" s="8"/>
      <c r="AO34" s="8"/>
      <c r="AP34" s="8"/>
      <c r="AQ34" s="8"/>
      <c r="AR34" s="8"/>
      <c r="AS34" s="8"/>
      <c r="AT34" s="8"/>
      <c r="AU34" s="8"/>
      <c r="AV34" s="8"/>
      <c r="AW34" s="8"/>
      <c r="AX34" s="8"/>
      <c r="AY34" s="8"/>
      <c r="AZ34" s="8"/>
      <c r="BA34" s="8"/>
      <c r="BB34" s="8"/>
    </row>
    <row r="35" spans="4:54" ht="15.6" customHeight="1" x14ac:dyDescent="0.25">
      <c r="D35" s="167"/>
      <c r="E35" s="7"/>
      <c r="F35" s="8"/>
      <c r="G35" s="8"/>
      <c r="H35" s="8"/>
      <c r="I35" s="185"/>
      <c r="J35" s="173"/>
      <c r="W35" s="8"/>
      <c r="X35" s="8"/>
      <c r="Y35" s="8"/>
      <c r="Z35" s="8"/>
      <c r="AA35" s="8"/>
      <c r="AB35" s="8"/>
      <c r="AC35" s="8"/>
      <c r="AD35" s="8"/>
      <c r="AE35" s="8"/>
      <c r="AF35" s="8"/>
      <c r="AG35" s="8"/>
      <c r="AH35" s="8"/>
      <c r="AI35" s="8"/>
      <c r="AJ35" s="8"/>
      <c r="AK35" s="8"/>
      <c r="AL35" s="8"/>
      <c r="AM35" s="8"/>
      <c r="AN35" s="8"/>
      <c r="AO35" s="8"/>
      <c r="AP35" s="8"/>
      <c r="AQ35" s="8"/>
      <c r="AR35" s="8"/>
      <c r="AS35" s="8"/>
      <c r="AT35" s="8"/>
      <c r="AU35" s="8"/>
      <c r="AV35" s="8"/>
      <c r="AW35" s="8"/>
      <c r="AX35" s="8"/>
      <c r="AY35" s="8"/>
      <c r="AZ35" s="8"/>
      <c r="BA35" s="8"/>
      <c r="BB35" s="8"/>
    </row>
    <row r="36" spans="4:54" ht="15.6" customHeight="1" x14ac:dyDescent="0.25">
      <c r="D36" s="167"/>
      <c r="E36" s="25" t="s">
        <v>13</v>
      </c>
      <c r="F36" s="26"/>
      <c r="G36" s="26"/>
      <c r="H36" s="27">
        <f>SUMIF(Tabelle2[Aufwandart],"Eigenzins",Tabelle2[Betrag])</f>
        <v>0</v>
      </c>
      <c r="I36" s="185"/>
      <c r="J36" s="173"/>
      <c r="W36" s="8"/>
      <c r="X36" s="8"/>
      <c r="Y36" s="8"/>
      <c r="Z36" s="8"/>
      <c r="AA36" s="8"/>
      <c r="AB36" s="8"/>
      <c r="AC36" s="8"/>
      <c r="AD36" s="8"/>
      <c r="AE36" s="8"/>
      <c r="AF36" s="8"/>
      <c r="AG36" s="8"/>
      <c r="AH36" s="8"/>
      <c r="AI36" s="8"/>
      <c r="AJ36" s="8"/>
      <c r="AK36" s="8"/>
      <c r="AL36" s="8"/>
      <c r="AM36" s="8"/>
      <c r="AN36" s="8"/>
      <c r="AO36" s="8"/>
      <c r="AP36" s="8"/>
      <c r="AQ36" s="8"/>
      <c r="AR36" s="8"/>
      <c r="AS36" s="8"/>
      <c r="AT36" s="8"/>
      <c r="AU36" s="8"/>
      <c r="AV36" s="8"/>
      <c r="AW36" s="8"/>
      <c r="AX36" s="8"/>
      <c r="AY36" s="8"/>
      <c r="AZ36" s="8"/>
      <c r="BA36" s="8"/>
      <c r="BB36" s="8"/>
    </row>
    <row r="37" spans="4:54" ht="16.5" thickBot="1" x14ac:dyDescent="0.3">
      <c r="D37" s="167"/>
      <c r="E37" s="9"/>
      <c r="F37" s="10"/>
      <c r="G37" s="10"/>
      <c r="H37" s="11"/>
      <c r="I37" s="185"/>
      <c r="J37" s="174"/>
      <c r="W37" s="8"/>
      <c r="X37" s="8"/>
      <c r="Y37" s="8"/>
      <c r="Z37" s="8"/>
      <c r="AA37" s="8"/>
      <c r="AB37" s="8"/>
      <c r="AC37" s="8"/>
      <c r="AD37" s="8"/>
      <c r="AE37" s="8"/>
      <c r="AF37" s="8"/>
      <c r="AG37" s="8"/>
      <c r="AH37" s="8"/>
      <c r="AI37" s="8"/>
      <c r="AJ37" s="8"/>
      <c r="AK37" s="8"/>
      <c r="AL37" s="8"/>
      <c r="AM37" s="8"/>
      <c r="AN37" s="8"/>
      <c r="AO37" s="8"/>
      <c r="AP37" s="8"/>
      <c r="AQ37" s="8"/>
      <c r="AR37" s="8"/>
      <c r="AS37" s="8"/>
      <c r="AT37" s="8"/>
      <c r="AU37" s="8"/>
      <c r="AV37" s="8"/>
      <c r="AW37" s="8"/>
      <c r="AX37" s="8"/>
      <c r="AY37" s="8"/>
      <c r="AZ37" s="8"/>
      <c r="BA37" s="8"/>
      <c r="BB37" s="8"/>
    </row>
    <row r="38" spans="4:54" ht="15.6" customHeight="1" x14ac:dyDescent="0.25">
      <c r="D38" s="167"/>
      <c r="E38" s="7"/>
      <c r="F38" s="8"/>
      <c r="G38" s="8"/>
      <c r="H38" s="8"/>
      <c r="I38" s="172">
        <f>H39+H41</f>
        <v>0</v>
      </c>
      <c r="J38" s="17"/>
      <c r="W38" s="8"/>
      <c r="X38" s="8"/>
      <c r="Y38" s="8"/>
      <c r="Z38" s="8"/>
      <c r="AA38" s="8"/>
      <c r="AB38" s="8"/>
      <c r="AC38" s="8"/>
      <c r="AD38" s="8"/>
      <c r="AE38" s="8"/>
      <c r="AF38" s="8"/>
      <c r="AG38" s="8"/>
      <c r="AH38" s="8"/>
      <c r="AI38" s="8"/>
      <c r="AJ38" s="8"/>
      <c r="AK38" s="8"/>
      <c r="AL38" s="8"/>
      <c r="AM38" s="8"/>
      <c r="AN38" s="8"/>
      <c r="AO38" s="8"/>
      <c r="AP38" s="8"/>
      <c r="AQ38" s="8"/>
      <c r="AR38" s="8"/>
      <c r="AS38" s="8"/>
      <c r="AT38" s="8"/>
      <c r="AU38" s="8"/>
      <c r="AV38" s="8"/>
      <c r="AW38" s="8"/>
      <c r="AX38" s="8"/>
      <c r="AY38" s="8"/>
      <c r="AZ38" s="8"/>
      <c r="BA38" s="8"/>
      <c r="BB38" s="8"/>
    </row>
    <row r="39" spans="4:54" ht="15.6" customHeight="1" x14ac:dyDescent="0.25">
      <c r="D39" s="167"/>
      <c r="E39" s="43" t="s">
        <v>12</v>
      </c>
      <c r="F39" s="41"/>
      <c r="G39" s="41"/>
      <c r="H39" s="42">
        <f>Tabelle3[[#Totals],[Abschreibung ohne Minus in CHF]]</f>
        <v>0</v>
      </c>
      <c r="I39" s="173"/>
      <c r="J39" s="17"/>
      <c r="W39" s="8"/>
      <c r="X39" s="8"/>
      <c r="Y39" s="8"/>
      <c r="Z39" s="8"/>
      <c r="AA39" s="8"/>
      <c r="AB39" s="8"/>
      <c r="AC39" s="8"/>
      <c r="AD39" s="8"/>
      <c r="AE39" s="8"/>
      <c r="AF39" s="8"/>
      <c r="AG39" s="8"/>
      <c r="AH39" s="8"/>
      <c r="AI39" s="8"/>
      <c r="AJ39" s="8"/>
      <c r="AK39" s="8"/>
      <c r="AL39" s="8"/>
      <c r="AM39" s="8"/>
      <c r="AN39" s="8"/>
      <c r="AO39" s="8"/>
      <c r="AP39" s="8"/>
      <c r="AQ39" s="8"/>
      <c r="AR39" s="8"/>
      <c r="AS39" s="8"/>
      <c r="AT39" s="8"/>
      <c r="AU39" s="8"/>
      <c r="AV39" s="8"/>
      <c r="AW39" s="8"/>
      <c r="AX39" s="8"/>
      <c r="AY39" s="8"/>
      <c r="AZ39" s="8"/>
      <c r="BA39" s="8"/>
      <c r="BB39" s="8"/>
    </row>
    <row r="40" spans="4:54" ht="15.6" customHeight="1" x14ac:dyDescent="0.25">
      <c r="D40" s="167"/>
      <c r="E40" s="8"/>
      <c r="F40" s="8"/>
      <c r="G40" s="8"/>
      <c r="H40" s="12"/>
      <c r="I40" s="173"/>
      <c r="J40" s="17"/>
      <c r="W40" s="8"/>
      <c r="X40" s="8"/>
      <c r="Y40" s="8"/>
      <c r="Z40" s="8"/>
      <c r="AA40" s="8"/>
      <c r="AB40" s="8"/>
      <c r="AC40" s="8"/>
      <c r="AD40" s="8"/>
      <c r="AE40" s="8"/>
      <c r="AF40" s="8"/>
      <c r="AG40" s="8"/>
      <c r="AH40" s="8"/>
      <c r="AI40" s="8"/>
      <c r="AJ40" s="8"/>
      <c r="AK40" s="8"/>
      <c r="AL40" s="8"/>
      <c r="AM40" s="8"/>
      <c r="AN40" s="8"/>
      <c r="AO40" s="8"/>
      <c r="AP40" s="8"/>
      <c r="AQ40" s="8"/>
      <c r="AR40" s="8"/>
      <c r="AS40" s="8"/>
      <c r="AT40" s="8"/>
      <c r="AU40" s="8"/>
      <c r="AV40" s="8"/>
      <c r="AW40" s="8"/>
      <c r="AX40" s="8"/>
      <c r="AY40" s="8"/>
      <c r="AZ40" s="8"/>
      <c r="BA40" s="8"/>
      <c r="BB40" s="8"/>
    </row>
    <row r="41" spans="4:54" ht="15.6" customHeight="1" x14ac:dyDescent="0.25">
      <c r="D41" s="167"/>
      <c r="E41" s="43" t="s">
        <v>17</v>
      </c>
      <c r="F41" s="41"/>
      <c r="G41" s="41"/>
      <c r="H41" s="51">
        <f>ABS_Verlustvortrag_Inventar!$P$13</f>
        <v>0</v>
      </c>
      <c r="I41" s="173"/>
      <c r="J41" s="17"/>
      <c r="W41" s="8"/>
      <c r="X41" s="8"/>
      <c r="Y41" s="8"/>
      <c r="Z41" s="8"/>
      <c r="AA41" s="8"/>
      <c r="AB41" s="8"/>
      <c r="AC41" s="8"/>
      <c r="AD41" s="8"/>
      <c r="AE41" s="8"/>
      <c r="AF41" s="8"/>
      <c r="AG41" s="8"/>
      <c r="AH41" s="8"/>
      <c r="AI41" s="8"/>
      <c r="AJ41" s="8"/>
      <c r="AK41" s="8"/>
      <c r="AL41" s="8"/>
      <c r="AM41" s="8"/>
      <c r="AN41" s="8"/>
      <c r="AO41" s="8"/>
      <c r="AP41" s="8"/>
      <c r="AQ41" s="8"/>
      <c r="AR41" s="8"/>
      <c r="AS41" s="8"/>
      <c r="AT41" s="8"/>
      <c r="AU41" s="8"/>
      <c r="AV41" s="8"/>
      <c r="AW41" s="8"/>
      <c r="AX41" s="8"/>
      <c r="AY41" s="8"/>
      <c r="AZ41" s="8"/>
      <c r="BA41" s="8"/>
      <c r="BB41" s="8"/>
    </row>
    <row r="42" spans="4:54" ht="16.5" thickBot="1" x14ac:dyDescent="0.3">
      <c r="D42" s="167"/>
      <c r="E42" s="44"/>
      <c r="F42" s="45"/>
      <c r="G42" s="45"/>
      <c r="H42" s="45"/>
      <c r="I42" s="174"/>
      <c r="J42" s="17"/>
      <c r="W42" s="8"/>
      <c r="X42" s="8"/>
      <c r="Y42" s="8"/>
      <c r="Z42" s="8"/>
      <c r="AA42" s="8"/>
      <c r="AB42" s="8"/>
      <c r="AC42" s="8"/>
      <c r="AD42" s="8"/>
      <c r="AE42" s="8"/>
      <c r="AF42" s="8"/>
      <c r="AG42" s="8"/>
      <c r="AH42" s="8"/>
      <c r="AI42" s="8"/>
      <c r="AJ42" s="8"/>
      <c r="AK42" s="8"/>
      <c r="AL42" s="8"/>
      <c r="AM42" s="8"/>
      <c r="AN42" s="8"/>
      <c r="AO42" s="8"/>
      <c r="AP42" s="8"/>
      <c r="AQ42" s="8"/>
      <c r="AR42" s="8"/>
      <c r="AS42" s="8"/>
      <c r="AT42" s="8"/>
      <c r="AU42" s="8"/>
      <c r="AV42" s="8"/>
      <c r="AW42" s="8"/>
      <c r="AX42" s="8"/>
      <c r="AY42" s="8"/>
      <c r="AZ42" s="8"/>
      <c r="BA42" s="8"/>
      <c r="BB42" s="8"/>
    </row>
    <row r="43" spans="4:54" ht="15.75" customHeight="1" x14ac:dyDescent="0.25">
      <c r="D43" s="168" t="s">
        <v>2</v>
      </c>
      <c r="E43" s="169"/>
      <c r="F43" s="169"/>
      <c r="G43" s="169"/>
      <c r="H43" s="169"/>
      <c r="I43" s="164">
        <f>SUM($I$10+$I$38)</f>
        <v>0</v>
      </c>
      <c r="J43" s="17"/>
      <c r="W43" s="8"/>
      <c r="X43" s="8"/>
      <c r="Y43" s="8"/>
      <c r="Z43" s="8"/>
      <c r="AA43" s="8"/>
      <c r="AB43" s="8"/>
      <c r="AC43" s="8"/>
      <c r="AD43" s="8"/>
      <c r="AE43" s="8"/>
      <c r="AF43" s="8"/>
      <c r="AG43" s="8"/>
      <c r="AH43" s="8"/>
      <c r="AI43" s="8"/>
      <c r="AJ43" s="8"/>
      <c r="AK43" s="8"/>
      <c r="AL43" s="8"/>
      <c r="AM43" s="8"/>
      <c r="AN43" s="8"/>
      <c r="AO43" s="8"/>
      <c r="AP43" s="8"/>
      <c r="AQ43" s="8"/>
      <c r="AR43" s="8"/>
      <c r="AS43" s="8"/>
      <c r="AT43" s="8"/>
      <c r="AU43" s="8"/>
      <c r="AV43" s="8"/>
      <c r="AW43" s="8"/>
      <c r="AX43" s="8"/>
      <c r="AY43" s="8"/>
      <c r="AZ43" s="8"/>
      <c r="BA43" s="8"/>
      <c r="BB43" s="8"/>
    </row>
    <row r="44" spans="4:54" ht="15.75" customHeight="1" thickBot="1" x14ac:dyDescent="0.3">
      <c r="D44" s="170"/>
      <c r="E44" s="171"/>
      <c r="F44" s="171"/>
      <c r="G44" s="171"/>
      <c r="H44" s="171"/>
      <c r="I44" s="165"/>
      <c r="J44" s="17"/>
      <c r="W44" s="8"/>
      <c r="X44" s="8"/>
      <c r="Y44" s="8"/>
      <c r="Z44" s="8"/>
      <c r="AA44" s="8"/>
      <c r="AB44" s="8"/>
      <c r="AC44" s="8"/>
      <c r="AD44" s="8"/>
      <c r="AE44" s="8"/>
      <c r="AF44" s="8"/>
      <c r="AG44" s="8"/>
      <c r="AH44" s="8"/>
      <c r="AI44" s="8"/>
      <c r="AJ44" s="8"/>
      <c r="AK44" s="8"/>
      <c r="AL44" s="8"/>
      <c r="AM44" s="8"/>
      <c r="AN44" s="8"/>
      <c r="AO44" s="8"/>
      <c r="AP44" s="8"/>
      <c r="AQ44" s="8"/>
      <c r="AR44" s="8"/>
      <c r="AS44" s="8"/>
      <c r="AT44" s="8"/>
      <c r="AU44" s="8"/>
      <c r="AV44" s="8"/>
      <c r="AW44" s="8"/>
      <c r="AX44" s="8"/>
      <c r="AY44" s="8"/>
      <c r="AZ44" s="8"/>
      <c r="BA44" s="8"/>
      <c r="BB44" s="8"/>
    </row>
    <row r="45" spans="4:54" ht="14.45" customHeight="1" x14ac:dyDescent="0.25">
      <c r="D45" s="194" t="str">
        <f>IF(I45&gt;=0,"Jahresgewinn","Jahresverlust")</f>
        <v>Jahresgewinn</v>
      </c>
      <c r="E45" s="195"/>
      <c r="F45" s="195"/>
      <c r="G45" s="195"/>
      <c r="H45" s="195"/>
      <c r="I45" s="160">
        <f>I8-I43</f>
        <v>0</v>
      </c>
      <c r="J45" s="188"/>
      <c r="W45" s="8"/>
      <c r="X45" s="8"/>
      <c r="Y45" s="8"/>
      <c r="Z45" s="8"/>
      <c r="AA45" s="8"/>
      <c r="AB45" s="8"/>
      <c r="AC45" s="8"/>
      <c r="AD45" s="8"/>
      <c r="AE45" s="8"/>
      <c r="AF45" s="8"/>
      <c r="AG45" s="8"/>
      <c r="AH45" s="8"/>
      <c r="AI45" s="8"/>
      <c r="AJ45" s="8"/>
      <c r="AK45" s="8"/>
      <c r="AL45" s="8"/>
      <c r="AM45" s="8"/>
      <c r="AN45" s="8"/>
      <c r="AO45" s="8"/>
      <c r="AP45" s="8"/>
      <c r="AQ45" s="8"/>
      <c r="AR45" s="8"/>
      <c r="AS45" s="8"/>
      <c r="AT45" s="8"/>
      <c r="AU45" s="8"/>
      <c r="AV45" s="8"/>
      <c r="AW45" s="8"/>
      <c r="AX45" s="8"/>
      <c r="AY45" s="8"/>
      <c r="AZ45" s="8"/>
      <c r="BA45" s="8"/>
      <c r="BB45" s="8"/>
    </row>
    <row r="46" spans="4:54" ht="15" customHeight="1" thickBot="1" x14ac:dyDescent="0.3">
      <c r="D46" s="196"/>
      <c r="E46" s="197"/>
      <c r="F46" s="197"/>
      <c r="G46" s="197"/>
      <c r="H46" s="197"/>
      <c r="I46" s="161"/>
      <c r="J46" s="189"/>
      <c r="W46" s="8"/>
      <c r="X46" s="8"/>
      <c r="Y46" s="8"/>
      <c r="Z46" s="8"/>
      <c r="AA46" s="8"/>
      <c r="AB46" s="8"/>
      <c r="AC46" s="8"/>
      <c r="AD46" s="8"/>
      <c r="AE46" s="8"/>
      <c r="AF46" s="8"/>
      <c r="AG46" s="8"/>
      <c r="AH46" s="8"/>
      <c r="AI46" s="8"/>
      <c r="AJ46" s="8"/>
      <c r="AK46" s="8"/>
      <c r="AL46" s="8"/>
      <c r="AM46" s="8"/>
      <c r="AN46" s="8"/>
      <c r="AO46" s="8"/>
      <c r="AP46" s="8"/>
      <c r="AQ46" s="8"/>
      <c r="AR46" s="8"/>
      <c r="AS46" s="8"/>
      <c r="AT46" s="8"/>
      <c r="AU46" s="8"/>
      <c r="AV46" s="8"/>
      <c r="AW46" s="8"/>
      <c r="AX46" s="8"/>
      <c r="AY46" s="8"/>
      <c r="AZ46" s="8"/>
      <c r="BA46" s="8"/>
      <c r="BB46" s="8"/>
    </row>
    <row r="47" spans="4:54" ht="14.45" customHeight="1" x14ac:dyDescent="0.25">
      <c r="D47" s="178" t="str">
        <f>IF($J$47&gt;=0,"Unternehmereinkommen inkl. Sozialversicherungsbeiträge für den Inhaber (Bruttolohn)","Verlustvortrag")</f>
        <v>Unternehmereinkommen inkl. Sozialversicherungsbeiträge für den Inhaber (Bruttolohn)</v>
      </c>
      <c r="E47" s="179"/>
      <c r="F47" s="179"/>
      <c r="G47" s="179"/>
      <c r="H47" s="179"/>
      <c r="I47" s="180"/>
      <c r="J47" s="158">
        <f>$I$45+$H$36+$G$16+$G$14</f>
        <v>0</v>
      </c>
      <c r="W47" s="8"/>
      <c r="X47" s="8"/>
      <c r="Y47" s="8"/>
      <c r="Z47" s="8"/>
      <c r="AA47" s="8"/>
      <c r="AB47" s="8"/>
      <c r="AC47" s="8"/>
      <c r="AD47" s="8"/>
      <c r="AE47" s="8"/>
      <c r="AF47" s="8"/>
      <c r="AG47" s="8"/>
      <c r="AH47" s="8"/>
      <c r="AI47" s="8"/>
      <c r="AJ47" s="8"/>
      <c r="AK47" s="8"/>
      <c r="AL47" s="8"/>
      <c r="AM47" s="8"/>
      <c r="AN47" s="8"/>
      <c r="AO47" s="8"/>
      <c r="AP47" s="8"/>
      <c r="AQ47" s="8"/>
      <c r="AR47" s="8"/>
      <c r="AS47" s="8"/>
      <c r="AT47" s="8"/>
      <c r="AU47" s="8"/>
      <c r="AV47" s="8"/>
      <c r="AW47" s="8"/>
      <c r="AX47" s="8"/>
      <c r="AY47" s="8"/>
      <c r="AZ47" s="8"/>
      <c r="BA47" s="8"/>
      <c r="BB47" s="8"/>
    </row>
    <row r="48" spans="4:54" ht="15" customHeight="1" thickBot="1" x14ac:dyDescent="0.3">
      <c r="D48" s="181"/>
      <c r="E48" s="182"/>
      <c r="F48" s="182"/>
      <c r="G48" s="182"/>
      <c r="H48" s="182"/>
      <c r="I48" s="183"/>
      <c r="J48" s="159"/>
      <c r="W48" s="8"/>
      <c r="X48" s="8"/>
      <c r="Y48" s="8"/>
      <c r="Z48" s="8"/>
      <c r="AA48" s="8"/>
      <c r="AB48" s="8"/>
      <c r="AC48" s="8"/>
      <c r="AD48" s="8"/>
      <c r="AE48" s="8"/>
      <c r="AF48" s="8"/>
      <c r="AG48" s="8"/>
      <c r="AH48" s="8"/>
      <c r="AI48" s="8"/>
      <c r="AJ48" s="8"/>
      <c r="AK48" s="8"/>
      <c r="AL48" s="8"/>
      <c r="AM48" s="8"/>
      <c r="AN48" s="8"/>
      <c r="AO48" s="8"/>
      <c r="AP48" s="8"/>
      <c r="AQ48" s="8"/>
      <c r="AR48" s="8"/>
      <c r="AS48" s="8"/>
      <c r="AT48" s="8"/>
      <c r="AU48" s="8"/>
      <c r="AV48" s="8"/>
      <c r="AW48" s="8"/>
      <c r="AX48" s="8"/>
      <c r="AY48" s="8"/>
      <c r="AZ48" s="8"/>
      <c r="BA48" s="8"/>
      <c r="BB48" s="8"/>
    </row>
    <row r="49" spans="4:10" s="8" customFormat="1" x14ac:dyDescent="0.25">
      <c r="D49" s="15"/>
      <c r="E49" s="15"/>
      <c r="F49" s="15"/>
      <c r="G49" s="15"/>
      <c r="H49" s="15"/>
      <c r="I49" s="15"/>
      <c r="J49" s="15"/>
    </row>
    <row r="50" spans="4:10" s="8" customFormat="1" x14ac:dyDescent="0.25">
      <c r="D50" s="15"/>
      <c r="E50" s="15"/>
      <c r="F50" s="15"/>
      <c r="G50" s="15"/>
      <c r="H50" s="15"/>
      <c r="I50" s="15"/>
      <c r="J50" s="15"/>
    </row>
    <row r="51" spans="4:10" s="8" customFormat="1" x14ac:dyDescent="0.25">
      <c r="D51" s="15"/>
      <c r="E51" s="15"/>
      <c r="F51" s="15"/>
      <c r="G51" s="15"/>
      <c r="H51" s="15"/>
      <c r="I51" s="15"/>
      <c r="J51" s="15"/>
    </row>
    <row r="52" spans="4:10" s="8" customFormat="1" ht="15.75" thickBot="1" x14ac:dyDescent="0.3">
      <c r="D52" s="52" t="s">
        <v>50</v>
      </c>
      <c r="E52" s="52"/>
      <c r="F52" s="52"/>
      <c r="G52" s="52"/>
      <c r="H52" s="52"/>
      <c r="I52" s="52"/>
      <c r="J52" s="52"/>
    </row>
    <row r="53" spans="4:10" s="8" customFormat="1" x14ac:dyDescent="0.25">
      <c r="D53" s="15"/>
      <c r="E53" s="15"/>
      <c r="F53" s="15"/>
      <c r="G53" s="15"/>
      <c r="H53" s="15"/>
      <c r="I53" s="15"/>
      <c r="J53" s="15"/>
    </row>
    <row r="54" spans="4:10" s="8" customFormat="1" x14ac:dyDescent="0.25">
      <c r="D54" s="15"/>
      <c r="E54" s="15"/>
      <c r="F54" s="15"/>
      <c r="G54" s="15"/>
      <c r="H54" s="15"/>
      <c r="I54" s="15"/>
      <c r="J54" s="15"/>
    </row>
    <row r="55" spans="4:10" s="8" customFormat="1" x14ac:dyDescent="0.25">
      <c r="D55" s="15"/>
      <c r="E55" s="15"/>
      <c r="F55" s="15"/>
      <c r="G55" s="15"/>
      <c r="H55" s="15"/>
      <c r="I55" s="15"/>
      <c r="J55" s="15"/>
    </row>
    <row r="56" spans="4:10" s="8" customFormat="1" ht="15.75" thickBot="1" x14ac:dyDescent="0.3">
      <c r="D56" s="52" t="s">
        <v>51</v>
      </c>
      <c r="E56" s="52"/>
      <c r="F56" s="52"/>
      <c r="G56" s="52"/>
      <c r="H56" s="52"/>
      <c r="I56" s="52"/>
      <c r="J56" s="52"/>
    </row>
    <row r="57" spans="4:10" s="8" customFormat="1" x14ac:dyDescent="0.25">
      <c r="D57" s="15"/>
      <c r="E57" s="15"/>
      <c r="F57" s="15"/>
      <c r="G57" s="15"/>
      <c r="H57" s="15"/>
      <c r="I57" s="15"/>
      <c r="J57" s="15"/>
    </row>
    <row r="58" spans="4:10" s="8" customFormat="1" x14ac:dyDescent="0.25">
      <c r="D58" s="15"/>
      <c r="E58" s="15"/>
      <c r="F58" s="15"/>
      <c r="G58" s="15"/>
      <c r="H58" s="15"/>
      <c r="I58" s="15"/>
      <c r="J58" s="15"/>
    </row>
    <row r="59" spans="4:10" s="8" customFormat="1" x14ac:dyDescent="0.25"/>
    <row r="60" spans="4:10" s="8" customFormat="1" x14ac:dyDescent="0.25"/>
    <row r="61" spans="4:10" s="8" customFormat="1" x14ac:dyDescent="0.25"/>
    <row r="62" spans="4:10" s="8" customFormat="1" x14ac:dyDescent="0.25"/>
    <row r="63" spans="4:10" s="8" customFormat="1" x14ac:dyDescent="0.25"/>
    <row r="64" spans="4:10" s="8" customFormat="1" x14ac:dyDescent="0.25"/>
    <row r="65" s="8" customFormat="1" x14ac:dyDescent="0.25"/>
    <row r="66" s="8" customFormat="1" x14ac:dyDescent="0.25"/>
    <row r="67" s="8" customFormat="1" x14ac:dyDescent="0.25"/>
    <row r="68" s="8" customFormat="1" x14ac:dyDescent="0.25"/>
    <row r="69" s="8" customFormat="1" x14ac:dyDescent="0.25"/>
    <row r="70" s="8" customFormat="1" x14ac:dyDescent="0.25"/>
    <row r="71" s="8" customFormat="1" x14ac:dyDescent="0.25"/>
    <row r="72" s="8" customFormat="1" x14ac:dyDescent="0.25"/>
    <row r="73" s="8" customFormat="1" x14ac:dyDescent="0.25"/>
    <row r="74" s="8" customFormat="1" x14ac:dyDescent="0.25"/>
    <row r="75" s="8" customFormat="1" x14ac:dyDescent="0.25"/>
    <row r="76" s="8" customFormat="1" x14ac:dyDescent="0.25"/>
    <row r="77" s="8" customFormat="1" x14ac:dyDescent="0.25"/>
    <row r="78" s="8" customFormat="1" x14ac:dyDescent="0.25"/>
    <row r="79" s="8" customFormat="1" x14ac:dyDescent="0.25"/>
    <row r="80" s="8" customFormat="1" x14ac:dyDescent="0.25"/>
    <row r="81" s="8" customFormat="1" x14ac:dyDescent="0.25"/>
    <row r="82" s="8" customFormat="1" x14ac:dyDescent="0.25"/>
    <row r="83" s="8" customFormat="1" x14ac:dyDescent="0.25"/>
    <row r="84" s="8" customFormat="1" x14ac:dyDescent="0.25"/>
    <row r="85" s="8" customFormat="1" x14ac:dyDescent="0.25"/>
    <row r="86" s="8" customFormat="1" x14ac:dyDescent="0.25"/>
    <row r="87" s="8" customFormat="1" x14ac:dyDescent="0.25"/>
    <row r="88" s="8" customFormat="1" x14ac:dyDescent="0.25"/>
    <row r="89" s="8" customFormat="1" x14ac:dyDescent="0.25"/>
    <row r="90" s="8" customFormat="1" x14ac:dyDescent="0.25"/>
    <row r="91" s="8" customFormat="1" x14ac:dyDescent="0.25"/>
    <row r="92" s="8" customFormat="1" x14ac:dyDescent="0.25"/>
    <row r="93" s="8" customFormat="1" x14ac:dyDescent="0.25"/>
    <row r="94" s="8" customFormat="1" x14ac:dyDescent="0.25"/>
    <row r="95" s="8" customFormat="1" x14ac:dyDescent="0.25"/>
    <row r="96" s="8" customFormat="1" x14ac:dyDescent="0.25"/>
    <row r="97" s="8" customFormat="1" x14ac:dyDescent="0.25"/>
    <row r="98" s="8" customFormat="1" x14ac:dyDescent="0.25"/>
    <row r="99" s="8" customFormat="1" x14ac:dyDescent="0.25"/>
    <row r="100" s="8" customFormat="1" x14ac:dyDescent="0.25"/>
    <row r="101" s="8" customFormat="1" x14ac:dyDescent="0.25"/>
    <row r="102" s="8" customFormat="1" x14ac:dyDescent="0.25"/>
    <row r="103" s="8" customFormat="1" x14ac:dyDescent="0.25"/>
    <row r="104" s="8" customFormat="1" x14ac:dyDescent="0.25"/>
    <row r="105" s="8" customFormat="1" x14ac:dyDescent="0.25"/>
    <row r="106" s="8" customFormat="1" x14ac:dyDescent="0.25"/>
    <row r="107" s="8" customFormat="1" x14ac:dyDescent="0.25"/>
    <row r="108" s="8" customFormat="1" x14ac:dyDescent="0.25"/>
    <row r="109" s="8" customFormat="1" x14ac:dyDescent="0.25"/>
    <row r="110" s="8" customFormat="1" x14ac:dyDescent="0.25"/>
    <row r="111" s="8" customFormat="1" x14ac:dyDescent="0.25"/>
    <row r="112" s="8" customFormat="1" x14ac:dyDescent="0.25"/>
    <row r="113" s="8" customFormat="1" x14ac:dyDescent="0.25"/>
    <row r="114" s="8" customFormat="1" x14ac:dyDescent="0.25"/>
    <row r="115" s="8" customFormat="1" x14ac:dyDescent="0.25"/>
    <row r="116" s="8" customFormat="1" x14ac:dyDescent="0.25"/>
    <row r="117" s="8" customFormat="1" x14ac:dyDescent="0.25"/>
    <row r="118" s="8" customFormat="1" x14ac:dyDescent="0.25"/>
    <row r="119" s="8" customFormat="1" x14ac:dyDescent="0.25"/>
    <row r="120" s="8" customFormat="1" x14ac:dyDescent="0.25"/>
    <row r="121" s="8" customFormat="1" x14ac:dyDescent="0.25"/>
    <row r="122" s="8" customFormat="1" x14ac:dyDescent="0.25"/>
    <row r="123" s="8" customFormat="1" x14ac:dyDescent="0.25"/>
    <row r="124" s="8" customFormat="1" x14ac:dyDescent="0.25"/>
    <row r="125" s="8" customFormat="1" x14ac:dyDescent="0.25"/>
    <row r="126" s="8" customFormat="1" x14ac:dyDescent="0.25"/>
    <row r="127" s="8" customFormat="1" x14ac:dyDescent="0.25"/>
    <row r="128" s="8" customFormat="1" x14ac:dyDescent="0.25"/>
    <row r="129" s="8" customFormat="1" x14ac:dyDescent="0.25"/>
    <row r="130" s="8" customFormat="1" x14ac:dyDescent="0.25"/>
    <row r="131" s="8" customFormat="1" x14ac:dyDescent="0.25"/>
    <row r="132" s="8" customFormat="1" x14ac:dyDescent="0.25"/>
    <row r="133" s="8" customFormat="1" x14ac:dyDescent="0.25"/>
    <row r="134" s="8" customFormat="1" x14ac:dyDescent="0.25"/>
    <row r="135" s="8" customFormat="1" x14ac:dyDescent="0.25"/>
    <row r="136" s="8" customFormat="1" x14ac:dyDescent="0.25"/>
    <row r="137" s="8" customFormat="1" x14ac:dyDescent="0.25"/>
    <row r="138" s="8" customFormat="1" x14ac:dyDescent="0.25"/>
    <row r="139" s="8" customFormat="1" x14ac:dyDescent="0.25"/>
    <row r="140" s="8" customFormat="1" x14ac:dyDescent="0.25"/>
    <row r="141" s="8" customFormat="1" x14ac:dyDescent="0.25"/>
    <row r="142" s="8" customFormat="1" x14ac:dyDescent="0.25"/>
    <row r="143" s="8" customFormat="1" x14ac:dyDescent="0.25"/>
    <row r="144" s="8" customFormat="1" x14ac:dyDescent="0.25"/>
    <row r="145" s="8" customFormat="1" x14ac:dyDescent="0.25"/>
    <row r="146" s="8" customFormat="1" x14ac:dyDescent="0.25"/>
    <row r="147" s="8" customFormat="1" x14ac:dyDescent="0.25"/>
    <row r="148" s="8" customFormat="1" x14ac:dyDescent="0.25"/>
    <row r="149" s="8" customFormat="1" x14ac:dyDescent="0.25"/>
    <row r="150" s="8" customFormat="1" x14ac:dyDescent="0.25"/>
    <row r="151" s="8" customFormat="1" x14ac:dyDescent="0.25"/>
    <row r="152" s="8" customFormat="1" x14ac:dyDescent="0.25"/>
    <row r="153" s="8" customFormat="1" x14ac:dyDescent="0.25"/>
    <row r="154" s="8" customFormat="1" x14ac:dyDescent="0.25"/>
    <row r="155" s="8" customFormat="1" x14ac:dyDescent="0.25"/>
    <row r="156" s="8" customFormat="1" x14ac:dyDescent="0.25"/>
    <row r="157" s="8" customFormat="1" x14ac:dyDescent="0.25"/>
    <row r="158" s="8" customFormat="1" x14ac:dyDescent="0.25"/>
    <row r="159" s="8" customFormat="1" x14ac:dyDescent="0.25"/>
    <row r="160" s="8" customFormat="1" x14ac:dyDescent="0.25"/>
    <row r="161" s="8" customFormat="1" x14ac:dyDescent="0.25"/>
    <row r="162" s="8" customFormat="1" x14ac:dyDescent="0.25"/>
    <row r="163" s="8" customFormat="1" x14ac:dyDescent="0.25"/>
    <row r="164" s="8" customFormat="1" x14ac:dyDescent="0.25"/>
    <row r="165" s="8" customFormat="1" x14ac:dyDescent="0.25"/>
    <row r="166" s="8" customFormat="1" x14ac:dyDescent="0.25"/>
    <row r="167" s="8" customFormat="1" x14ac:dyDescent="0.25"/>
    <row r="168" s="8" customFormat="1" x14ac:dyDescent="0.25"/>
    <row r="169" s="8" customFormat="1" x14ac:dyDescent="0.25"/>
    <row r="170" s="8" customFormat="1" x14ac:dyDescent="0.25"/>
    <row r="171" s="8" customFormat="1" x14ac:dyDescent="0.25"/>
    <row r="172" s="8" customFormat="1" x14ac:dyDescent="0.25"/>
    <row r="173" s="8" customFormat="1" x14ac:dyDescent="0.25"/>
    <row r="174" s="8" customFormat="1" x14ac:dyDescent="0.25"/>
    <row r="175" s="8" customFormat="1" x14ac:dyDescent="0.25"/>
    <row r="176" s="8" customFormat="1" x14ac:dyDescent="0.25"/>
    <row r="177" s="8" customFormat="1" x14ac:dyDescent="0.25"/>
    <row r="178" s="8" customFormat="1" x14ac:dyDescent="0.25"/>
    <row r="179" s="8" customFormat="1" x14ac:dyDescent="0.25"/>
    <row r="180" s="8" customFormat="1" x14ac:dyDescent="0.25"/>
    <row r="181" s="8" customFormat="1" x14ac:dyDescent="0.25"/>
    <row r="182" s="8" customFormat="1" x14ac:dyDescent="0.25"/>
    <row r="183" s="8" customFormat="1" x14ac:dyDescent="0.25"/>
    <row r="184" s="8" customFormat="1" x14ac:dyDescent="0.25"/>
    <row r="185" s="8" customFormat="1" x14ac:dyDescent="0.25"/>
    <row r="186" s="8" customFormat="1" x14ac:dyDescent="0.25"/>
    <row r="187" s="8" customFormat="1" x14ac:dyDescent="0.25"/>
    <row r="188" s="8" customFormat="1" x14ac:dyDescent="0.25"/>
    <row r="189" s="8" customFormat="1" x14ac:dyDescent="0.25"/>
    <row r="190" s="8" customFormat="1" x14ac:dyDescent="0.25"/>
    <row r="191" s="8" customFormat="1" x14ac:dyDescent="0.25"/>
    <row r="192" s="8" customFormat="1" x14ac:dyDescent="0.25"/>
    <row r="193" s="8" customFormat="1" x14ac:dyDescent="0.25"/>
    <row r="194" s="8" customFormat="1" x14ac:dyDescent="0.25"/>
    <row r="195" s="8" customFormat="1" x14ac:dyDescent="0.25"/>
  </sheetData>
  <sheetProtection algorithmName="SHA-512" hashValue="v3W8bbWyvx95GvM+EgkZJjItGg1cJyTHicevQ1FpGm6zNkh+3IGzVEIaTNV4KGg02euUiVVqxwAd5T2/PtQ5aA==" saltValue="69UgJ/lWtkjhw01rzm9HmQ==" spinCount="100000" sheet="1" objects="1" scenarios="1" formatColumns="0" selectLockedCells="1"/>
  <mergeCells count="18">
    <mergeCell ref="A11:C11"/>
    <mergeCell ref="D47:I48"/>
    <mergeCell ref="I10:I37"/>
    <mergeCell ref="J10:J37"/>
    <mergeCell ref="J8:J9"/>
    <mergeCell ref="J45:J46"/>
    <mergeCell ref="D8:H9"/>
    <mergeCell ref="D45:H46"/>
    <mergeCell ref="D2:J2"/>
    <mergeCell ref="D4:F4"/>
    <mergeCell ref="D6:J7"/>
    <mergeCell ref="J47:J48"/>
    <mergeCell ref="I45:I46"/>
    <mergeCell ref="I8:I9"/>
    <mergeCell ref="I43:I44"/>
    <mergeCell ref="D10:D42"/>
    <mergeCell ref="D43:H44"/>
    <mergeCell ref="I38:I42"/>
  </mergeCells>
  <conditionalFormatting sqref="D45 I45:I46">
    <cfRule type="expression" dxfId="42" priority="5">
      <formula>$I$45&lt;0</formula>
    </cfRule>
    <cfRule type="expression" dxfId="41" priority="6">
      <formula>$I$45&gt;=0</formula>
    </cfRule>
  </conditionalFormatting>
  <conditionalFormatting sqref="D47 J47:J48">
    <cfRule type="expression" dxfId="40" priority="3">
      <formula>$J$47&lt;0</formula>
    </cfRule>
    <cfRule type="expression" dxfId="39" priority="4">
      <formula>$J$47&gt;=0</formula>
    </cfRule>
  </conditionalFormatting>
  <conditionalFormatting sqref="J10:J37">
    <cfRule type="expression" dxfId="38" priority="1">
      <formula>$J$10&lt;&gt;$I$10</formula>
    </cfRule>
    <cfRule type="expression" dxfId="37" priority="2">
      <formula>$J$10=$I$10</formula>
    </cfRule>
  </conditionalFormatting>
  <hyperlinks>
    <hyperlink ref="A11" r:id="rId1" xr:uid="{955E285C-67F5-47C5-811B-ECD5F4E68383}"/>
  </hyperlinks>
  <pageMargins left="0.7" right="0.7" top="0.78740157499999996" bottom="0.78740157499999996" header="0.3" footer="0.3"/>
  <pageSetup paperSize="9" scale="60" orientation="portrait" r:id="rId2"/>
  <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C2E1375-60D4-425E-8140-C7A5D53ED3F0}">
  <sheetPr>
    <tabColor theme="9" tint="0.79998168889431442"/>
    <pageSetUpPr fitToPage="1"/>
  </sheetPr>
  <dimension ref="A1:BD212"/>
  <sheetViews>
    <sheetView workbookViewId="0">
      <selection activeCell="A25" sqref="A25"/>
    </sheetView>
  </sheetViews>
  <sheetFormatPr baseColWidth="10" defaultRowHeight="15" x14ac:dyDescent="0.25"/>
  <cols>
    <col min="1" max="3" width="11.5703125" style="8"/>
    <col min="4" max="4" width="11.5703125" style="40"/>
    <col min="5" max="5" width="15" style="40" customWidth="1"/>
    <col min="6" max="6" width="21.140625" customWidth="1"/>
    <col min="7" max="7" width="41" customWidth="1"/>
    <col min="8" max="8" width="31.28515625" customWidth="1"/>
    <col min="9" max="9" width="26.85546875" customWidth="1"/>
    <col min="10" max="10" width="18.28515625" customWidth="1"/>
    <col min="11" max="24" width="11.5703125" style="8"/>
  </cols>
  <sheetData>
    <row r="1" spans="1:56" s="8" customFormat="1" x14ac:dyDescent="0.25">
      <c r="D1" s="39"/>
      <c r="E1" s="39"/>
    </row>
    <row r="2" spans="1:56" s="8" customFormat="1" x14ac:dyDescent="0.25">
      <c r="D2" s="39"/>
      <c r="E2" s="39"/>
    </row>
    <row r="3" spans="1:56" s="8" customFormat="1" ht="15.75" thickBot="1" x14ac:dyDescent="0.3">
      <c r="D3" s="39"/>
      <c r="E3" s="39"/>
    </row>
    <row r="4" spans="1:56" x14ac:dyDescent="0.25">
      <c r="D4" s="198" t="s">
        <v>1</v>
      </c>
      <c r="E4" s="199"/>
      <c r="F4" s="199"/>
      <c r="G4" s="199"/>
      <c r="H4" s="199"/>
      <c r="I4" s="199"/>
      <c r="J4" s="200"/>
      <c r="Y4" s="8"/>
      <c r="Z4" s="8"/>
      <c r="AA4" s="8"/>
      <c r="AB4" s="8"/>
      <c r="AC4" s="8"/>
      <c r="AD4" s="8"/>
      <c r="AE4" s="8"/>
      <c r="AF4" s="8"/>
      <c r="AG4" s="8"/>
      <c r="AH4" s="8"/>
      <c r="AI4" s="8"/>
      <c r="AJ4" s="8"/>
      <c r="AK4" s="8"/>
      <c r="AL4" s="8"/>
      <c r="AM4" s="8"/>
      <c r="AN4" s="8"/>
      <c r="AO4" s="8"/>
      <c r="AP4" s="8"/>
      <c r="AQ4" s="8"/>
      <c r="AR4" s="8"/>
      <c r="AS4" s="8"/>
      <c r="AT4" s="8"/>
      <c r="AU4" s="8"/>
      <c r="AV4" s="8"/>
      <c r="AW4" s="8"/>
      <c r="AX4" s="8"/>
      <c r="AY4" s="8"/>
      <c r="AZ4" s="8"/>
      <c r="BA4" s="8"/>
      <c r="BB4" s="8"/>
      <c r="BC4" s="8"/>
      <c r="BD4" s="8"/>
    </row>
    <row r="5" spans="1:56" ht="15.75" thickBot="1" x14ac:dyDescent="0.3">
      <c r="D5" s="201"/>
      <c r="E5" s="202"/>
      <c r="F5" s="202"/>
      <c r="G5" s="202"/>
      <c r="H5" s="202"/>
      <c r="I5" s="202"/>
      <c r="J5" s="203"/>
      <c r="Y5" s="8"/>
      <c r="Z5" s="8"/>
      <c r="AA5" s="8"/>
      <c r="AB5" s="8"/>
      <c r="AC5" s="8"/>
      <c r="AD5" s="8"/>
      <c r="AE5" s="8"/>
      <c r="AF5" s="8"/>
      <c r="AG5" s="8"/>
      <c r="AH5" s="8"/>
      <c r="AI5" s="8"/>
      <c r="AJ5" s="8"/>
      <c r="AK5" s="8"/>
      <c r="AL5" s="8"/>
      <c r="AM5" s="8"/>
      <c r="AN5" s="8"/>
      <c r="AO5" s="8"/>
      <c r="AP5" s="8"/>
      <c r="AQ5" s="8"/>
      <c r="AR5" s="8"/>
      <c r="AS5" s="8"/>
      <c r="AT5" s="8"/>
      <c r="AU5" s="8"/>
      <c r="AV5" s="8"/>
      <c r="AW5" s="8"/>
      <c r="AX5" s="8"/>
      <c r="AY5" s="8"/>
      <c r="AZ5" s="8"/>
      <c r="BA5" s="8"/>
      <c r="BB5" s="8"/>
      <c r="BC5" s="8"/>
      <c r="BD5" s="8"/>
    </row>
    <row r="6" spans="1:56" x14ac:dyDescent="0.25">
      <c r="D6" s="47" t="s">
        <v>52</v>
      </c>
      <c r="E6" s="40" t="s">
        <v>18</v>
      </c>
      <c r="F6" s="40" t="s">
        <v>19</v>
      </c>
      <c r="G6" s="40" t="s">
        <v>20</v>
      </c>
      <c r="H6" s="40" t="s">
        <v>24</v>
      </c>
      <c r="I6" s="40" t="s">
        <v>21</v>
      </c>
      <c r="J6" s="3" t="s">
        <v>22</v>
      </c>
      <c r="Y6" s="8"/>
      <c r="Z6" s="8"/>
      <c r="AA6" s="8"/>
      <c r="AB6" s="8"/>
      <c r="AC6" s="8"/>
      <c r="AD6" s="8"/>
      <c r="AE6" s="8"/>
      <c r="AF6" s="8"/>
      <c r="AG6" s="8"/>
      <c r="AH6" s="8"/>
      <c r="AI6" s="8"/>
      <c r="AJ6" s="8"/>
      <c r="AK6" s="8"/>
      <c r="AL6" s="8"/>
      <c r="AM6" s="8"/>
      <c r="AN6" s="8"/>
      <c r="AO6" s="8"/>
      <c r="AP6" s="8"/>
      <c r="AQ6" s="8"/>
      <c r="AR6" s="8"/>
      <c r="AS6" s="8"/>
      <c r="AT6" s="8"/>
      <c r="AU6" s="8"/>
      <c r="AV6" s="8"/>
      <c r="AW6" s="8"/>
      <c r="AX6" s="8"/>
      <c r="AY6" s="8"/>
      <c r="AZ6" s="8"/>
      <c r="BA6" s="8"/>
      <c r="BB6" s="8"/>
      <c r="BC6" s="8"/>
      <c r="BD6" s="8"/>
    </row>
    <row r="7" spans="1:56" x14ac:dyDescent="0.25">
      <c r="D7" s="87">
        <v>1</v>
      </c>
      <c r="E7" s="86"/>
      <c r="F7" s="30"/>
      <c r="G7" s="30"/>
      <c r="H7" s="30"/>
      <c r="I7" s="30"/>
      <c r="J7" s="81"/>
      <c r="Y7" s="8"/>
      <c r="Z7" s="8"/>
      <c r="AA7" s="8"/>
      <c r="AB7" s="8"/>
      <c r="AC7" s="8"/>
      <c r="AD7" s="8"/>
      <c r="AE7" s="8"/>
      <c r="AF7" s="8"/>
      <c r="AG7" s="8"/>
      <c r="AH7" s="8"/>
      <c r="AI7" s="8"/>
      <c r="AJ7" s="8"/>
      <c r="AK7" s="8"/>
      <c r="AL7" s="8"/>
      <c r="AM7" s="8"/>
      <c r="AN7" s="8"/>
      <c r="AO7" s="8"/>
      <c r="AP7" s="8"/>
      <c r="AQ7" s="8"/>
      <c r="AR7" s="8"/>
      <c r="AS7" s="8"/>
      <c r="AT7" s="8"/>
      <c r="AU7" s="8"/>
      <c r="AV7" s="8"/>
      <c r="AW7" s="8"/>
      <c r="AX7" s="8"/>
      <c r="AY7" s="8"/>
      <c r="AZ7" s="8"/>
      <c r="BA7" s="8"/>
      <c r="BB7" s="8"/>
      <c r="BC7" s="8"/>
      <c r="BD7" s="8"/>
    </row>
    <row r="8" spans="1:56" x14ac:dyDescent="0.25">
      <c r="D8" s="87">
        <v>2</v>
      </c>
      <c r="E8" s="86"/>
      <c r="F8" s="30"/>
      <c r="G8" s="30"/>
      <c r="H8" s="30"/>
      <c r="I8" s="30"/>
      <c r="J8" s="81"/>
      <c r="Y8" s="8"/>
      <c r="Z8" s="8"/>
      <c r="AA8" s="8"/>
      <c r="AB8" s="8"/>
      <c r="AC8" s="8"/>
      <c r="AD8" s="8"/>
      <c r="AE8" s="8"/>
      <c r="AF8" s="8"/>
      <c r="AG8" s="8"/>
      <c r="AH8" s="8"/>
      <c r="AI8" s="8"/>
      <c r="AJ8" s="8"/>
      <c r="AK8" s="8"/>
      <c r="AL8" s="8"/>
      <c r="AM8" s="8"/>
      <c r="AN8" s="8"/>
      <c r="AO8" s="8"/>
      <c r="AP8" s="8"/>
      <c r="AQ8" s="8"/>
      <c r="AR8" s="8"/>
      <c r="AS8" s="8"/>
      <c r="AT8" s="8"/>
      <c r="AU8" s="8"/>
      <c r="AV8" s="8"/>
      <c r="AW8" s="8"/>
      <c r="AX8" s="8"/>
      <c r="AY8" s="8"/>
      <c r="AZ8" s="8"/>
      <c r="BA8" s="8"/>
      <c r="BB8" s="8"/>
      <c r="BC8" s="8"/>
      <c r="BD8" s="8"/>
    </row>
    <row r="9" spans="1:56" x14ac:dyDescent="0.25">
      <c r="D9" s="87">
        <v>3</v>
      </c>
      <c r="E9" s="86"/>
      <c r="F9" s="30"/>
      <c r="G9" s="30"/>
      <c r="H9" s="30"/>
      <c r="I9" s="30"/>
      <c r="J9" s="81"/>
      <c r="Y9" s="8"/>
      <c r="Z9" s="8"/>
      <c r="AA9" s="8"/>
      <c r="AB9" s="8"/>
      <c r="AC9" s="8"/>
      <c r="AD9" s="8"/>
      <c r="AE9" s="8"/>
      <c r="AF9" s="8"/>
      <c r="AG9" s="8"/>
      <c r="AH9" s="8"/>
      <c r="AI9" s="8"/>
      <c r="AJ9" s="8"/>
      <c r="AK9" s="8"/>
      <c r="AL9" s="8"/>
      <c r="AM9" s="8"/>
      <c r="AN9" s="8"/>
      <c r="AO9" s="8"/>
      <c r="AP9" s="8"/>
      <c r="AQ9" s="8"/>
      <c r="AR9" s="8"/>
      <c r="AS9" s="8"/>
      <c r="AT9" s="8"/>
      <c r="AU9" s="8"/>
      <c r="AV9" s="8"/>
      <c r="AW9" s="8"/>
      <c r="AX9" s="8"/>
      <c r="AY9" s="8"/>
      <c r="AZ9" s="8"/>
      <c r="BA9" s="8"/>
      <c r="BB9" s="8"/>
      <c r="BC9" s="8"/>
      <c r="BD9" s="8"/>
    </row>
    <row r="10" spans="1:56" x14ac:dyDescent="0.25">
      <c r="D10" s="87">
        <v>4</v>
      </c>
      <c r="E10" s="86"/>
      <c r="F10" s="30"/>
      <c r="G10" s="30"/>
      <c r="H10" s="30"/>
      <c r="I10" s="30"/>
      <c r="J10" s="81"/>
      <c r="Y10" s="8"/>
      <c r="Z10" s="8"/>
      <c r="AA10" s="8"/>
      <c r="AB10" s="8"/>
      <c r="AC10" s="8"/>
      <c r="AD10" s="8"/>
      <c r="AE10" s="8"/>
      <c r="AF10" s="8"/>
      <c r="AG10" s="8"/>
      <c r="AH10" s="8"/>
      <c r="AI10" s="8"/>
      <c r="AJ10" s="8"/>
      <c r="AK10" s="8"/>
      <c r="AL10" s="8"/>
      <c r="AM10" s="8"/>
      <c r="AN10" s="8"/>
      <c r="AO10" s="8"/>
      <c r="AP10" s="8"/>
      <c r="AQ10" s="8"/>
      <c r="AR10" s="8"/>
      <c r="AS10" s="8"/>
      <c r="AT10" s="8"/>
      <c r="AU10" s="8"/>
      <c r="AV10" s="8"/>
      <c r="AW10" s="8"/>
      <c r="AX10" s="8"/>
      <c r="AY10" s="8"/>
      <c r="AZ10" s="8"/>
      <c r="BA10" s="8"/>
      <c r="BB10" s="8"/>
      <c r="BC10" s="8"/>
      <c r="BD10" s="8"/>
    </row>
    <row r="11" spans="1:56" x14ac:dyDescent="0.25">
      <c r="D11" s="87">
        <v>5</v>
      </c>
      <c r="E11" s="86"/>
      <c r="F11" s="30"/>
      <c r="G11" s="30"/>
      <c r="H11" s="30"/>
      <c r="I11" s="30"/>
      <c r="J11" s="81"/>
      <c r="Y11" s="8"/>
      <c r="Z11" s="8"/>
      <c r="AA11" s="8"/>
      <c r="AB11" s="8"/>
      <c r="AC11" s="8"/>
      <c r="AD11" s="8"/>
      <c r="AE11" s="8"/>
      <c r="AF11" s="8"/>
      <c r="AG11" s="8"/>
      <c r="AH11" s="8"/>
      <c r="AI11" s="8"/>
      <c r="AJ11" s="8"/>
      <c r="AK11" s="8"/>
      <c r="AL11" s="8"/>
      <c r="AM11" s="8"/>
      <c r="AN11" s="8"/>
      <c r="AO11" s="8"/>
      <c r="AP11" s="8"/>
      <c r="AQ11" s="8"/>
      <c r="AR11" s="8"/>
      <c r="AS11" s="8"/>
      <c r="AT11" s="8"/>
      <c r="AU11" s="8"/>
      <c r="AV11" s="8"/>
      <c r="AW11" s="8"/>
      <c r="AX11" s="8"/>
      <c r="AY11" s="8"/>
      <c r="AZ11" s="8"/>
      <c r="BA11" s="8"/>
      <c r="BB11" s="8"/>
      <c r="BC11" s="8"/>
      <c r="BD11" s="8"/>
    </row>
    <row r="12" spans="1:56" x14ac:dyDescent="0.25">
      <c r="A12" s="204" t="s">
        <v>38</v>
      </c>
      <c r="B12" s="205"/>
      <c r="C12" s="206"/>
      <c r="D12" s="87">
        <v>6</v>
      </c>
      <c r="E12" s="86"/>
      <c r="F12" s="30"/>
      <c r="G12" s="30"/>
      <c r="H12" s="30"/>
      <c r="I12" s="30"/>
      <c r="J12" s="81"/>
      <c r="Y12" s="8"/>
      <c r="Z12" s="8"/>
      <c r="AA12" s="8"/>
      <c r="AB12" s="8"/>
      <c r="AC12" s="8"/>
      <c r="AD12" s="8"/>
      <c r="AE12" s="8"/>
      <c r="AF12" s="8"/>
      <c r="AG12" s="8"/>
      <c r="AH12" s="8"/>
      <c r="AI12" s="8"/>
      <c r="AJ12" s="8"/>
      <c r="AK12" s="8"/>
      <c r="AL12" s="8"/>
      <c r="AM12" s="8"/>
      <c r="AN12" s="8"/>
      <c r="AO12" s="8"/>
      <c r="AP12" s="8"/>
      <c r="AQ12" s="8"/>
      <c r="AR12" s="8"/>
      <c r="AS12" s="8"/>
      <c r="AT12" s="8"/>
      <c r="AU12" s="8"/>
      <c r="AV12" s="8"/>
      <c r="AW12" s="8"/>
      <c r="AX12" s="8"/>
      <c r="AY12" s="8"/>
      <c r="AZ12" s="8"/>
      <c r="BA12" s="8"/>
      <c r="BB12" s="8"/>
      <c r="BC12" s="8"/>
      <c r="BD12" s="8"/>
    </row>
    <row r="13" spans="1:56" x14ac:dyDescent="0.25">
      <c r="D13" s="87">
        <v>7</v>
      </c>
      <c r="E13" s="86"/>
      <c r="F13" s="30"/>
      <c r="G13" s="30"/>
      <c r="H13" s="30"/>
      <c r="I13" s="30"/>
      <c r="J13" s="81"/>
      <c r="Y13" s="8"/>
      <c r="Z13" s="8"/>
      <c r="AA13" s="8"/>
      <c r="AB13" s="8"/>
      <c r="AC13" s="8"/>
      <c r="AD13" s="8"/>
      <c r="AE13" s="8"/>
      <c r="AF13" s="8"/>
      <c r="AG13" s="8"/>
      <c r="AH13" s="8"/>
      <c r="AI13" s="8"/>
      <c r="AJ13" s="8"/>
      <c r="AK13" s="8"/>
      <c r="AL13" s="8"/>
      <c r="AM13" s="8"/>
      <c r="AN13" s="8"/>
      <c r="AO13" s="8"/>
      <c r="AP13" s="8"/>
      <c r="AQ13" s="8"/>
      <c r="AR13" s="8"/>
      <c r="AS13" s="8"/>
      <c r="AT13" s="8"/>
      <c r="AU13" s="8"/>
      <c r="AV13" s="8"/>
      <c r="AW13" s="8"/>
      <c r="AX13" s="8"/>
      <c r="AY13" s="8"/>
      <c r="AZ13" s="8"/>
      <c r="BA13" s="8"/>
      <c r="BB13" s="8"/>
      <c r="BC13" s="8"/>
      <c r="BD13" s="8"/>
    </row>
    <row r="14" spans="1:56" x14ac:dyDescent="0.25">
      <c r="D14" s="87">
        <v>8</v>
      </c>
      <c r="E14" s="86"/>
      <c r="F14" s="30"/>
      <c r="G14" s="30"/>
      <c r="H14" s="30"/>
      <c r="I14" s="30"/>
      <c r="J14" s="81"/>
      <c r="Y14" s="8"/>
      <c r="Z14" s="8"/>
      <c r="AA14" s="8"/>
      <c r="AB14" s="8"/>
      <c r="AC14" s="8"/>
      <c r="AD14" s="8"/>
      <c r="AE14" s="8"/>
      <c r="AF14" s="8"/>
      <c r="AG14" s="8"/>
      <c r="AH14" s="8"/>
      <c r="AI14" s="8"/>
      <c r="AJ14" s="8"/>
      <c r="AK14" s="8"/>
      <c r="AL14" s="8"/>
      <c r="AM14" s="8"/>
      <c r="AN14" s="8"/>
      <c r="AO14" s="8"/>
      <c r="AP14" s="8"/>
      <c r="AQ14" s="8"/>
      <c r="AR14" s="8"/>
      <c r="AS14" s="8"/>
      <c r="AT14" s="8"/>
      <c r="AU14" s="8"/>
      <c r="AV14" s="8"/>
      <c r="AW14" s="8"/>
      <c r="AX14" s="8"/>
      <c r="AY14" s="8"/>
      <c r="AZ14" s="8"/>
      <c r="BA14" s="8"/>
      <c r="BB14" s="8"/>
      <c r="BC14" s="8"/>
      <c r="BD14" s="8"/>
    </row>
    <row r="15" spans="1:56" x14ac:dyDescent="0.25">
      <c r="D15" s="87">
        <v>9</v>
      </c>
      <c r="E15" s="86"/>
      <c r="F15" s="30"/>
      <c r="G15" s="30"/>
      <c r="H15" s="30"/>
      <c r="I15" s="30"/>
      <c r="J15" s="81"/>
      <c r="Y15" s="8"/>
      <c r="Z15" s="8"/>
      <c r="AA15" s="8"/>
      <c r="AB15" s="8"/>
      <c r="AC15" s="8"/>
      <c r="AD15" s="8"/>
      <c r="AE15" s="8"/>
      <c r="AF15" s="8"/>
      <c r="AG15" s="8"/>
      <c r="AH15" s="8"/>
      <c r="AI15" s="8"/>
      <c r="AJ15" s="8"/>
      <c r="AK15" s="8"/>
      <c r="AL15" s="8"/>
      <c r="AM15" s="8"/>
      <c r="AN15" s="8"/>
      <c r="AO15" s="8"/>
      <c r="AP15" s="8"/>
      <c r="AQ15" s="8"/>
      <c r="AR15" s="8"/>
      <c r="AS15" s="8"/>
      <c r="AT15" s="8"/>
      <c r="AU15" s="8"/>
      <c r="AV15" s="8"/>
      <c r="AW15" s="8"/>
      <c r="AX15" s="8"/>
      <c r="AY15" s="8"/>
      <c r="AZ15" s="8"/>
      <c r="BA15" s="8"/>
      <c r="BB15" s="8"/>
      <c r="BC15" s="8"/>
      <c r="BD15" s="8"/>
    </row>
    <row r="16" spans="1:56" x14ac:dyDescent="0.25">
      <c r="D16" s="87">
        <v>10</v>
      </c>
      <c r="E16" s="86"/>
      <c r="F16" s="30"/>
      <c r="G16" s="30"/>
      <c r="H16" s="30"/>
      <c r="I16" s="30"/>
      <c r="J16" s="81"/>
      <c r="Y16" s="8"/>
      <c r="Z16" s="8"/>
      <c r="AA16" s="8"/>
      <c r="AB16" s="8"/>
      <c r="AC16" s="8"/>
      <c r="AD16" s="8"/>
      <c r="AE16" s="8"/>
      <c r="AF16" s="8"/>
      <c r="AG16" s="8"/>
      <c r="AH16" s="8"/>
      <c r="AI16" s="8"/>
      <c r="AJ16" s="8"/>
      <c r="AK16" s="8"/>
      <c r="AL16" s="8"/>
      <c r="AM16" s="8"/>
      <c r="AN16" s="8"/>
      <c r="AO16" s="8"/>
      <c r="AP16" s="8"/>
      <c r="AQ16" s="8"/>
      <c r="AR16" s="8"/>
      <c r="AS16" s="8"/>
      <c r="AT16" s="8"/>
      <c r="AU16" s="8"/>
      <c r="AV16" s="8"/>
      <c r="AW16" s="8"/>
      <c r="AX16" s="8"/>
      <c r="AY16" s="8"/>
      <c r="AZ16" s="8"/>
      <c r="BA16" s="8"/>
      <c r="BB16" s="8"/>
      <c r="BC16" s="8"/>
      <c r="BD16" s="8"/>
    </row>
    <row r="17" spans="4:56" x14ac:dyDescent="0.25">
      <c r="D17" s="87">
        <v>11</v>
      </c>
      <c r="E17" s="86"/>
      <c r="F17" s="30"/>
      <c r="G17" s="30"/>
      <c r="H17" s="30"/>
      <c r="I17" s="30"/>
      <c r="J17" s="81"/>
      <c r="Y17" s="8"/>
      <c r="Z17" s="8"/>
      <c r="AA17" s="8"/>
      <c r="AB17" s="8"/>
      <c r="AC17" s="8"/>
      <c r="AD17" s="8"/>
      <c r="AE17" s="8"/>
      <c r="AF17" s="8"/>
      <c r="AG17" s="8"/>
      <c r="AH17" s="8"/>
      <c r="AI17" s="8"/>
      <c r="AJ17" s="8"/>
      <c r="AK17" s="8"/>
      <c r="AL17" s="8"/>
      <c r="AM17" s="8"/>
      <c r="AN17" s="8"/>
      <c r="AO17" s="8"/>
      <c r="AP17" s="8"/>
      <c r="AQ17" s="8"/>
      <c r="AR17" s="8"/>
      <c r="AS17" s="8"/>
      <c r="AT17" s="8"/>
      <c r="AU17" s="8"/>
      <c r="AV17" s="8"/>
      <c r="AW17" s="8"/>
      <c r="AX17" s="8"/>
      <c r="AY17" s="8"/>
      <c r="AZ17" s="8"/>
      <c r="BA17" s="8"/>
      <c r="BB17" s="8"/>
      <c r="BC17" s="8"/>
      <c r="BD17" s="8"/>
    </row>
    <row r="18" spans="4:56" x14ac:dyDescent="0.25">
      <c r="D18" s="87">
        <v>12</v>
      </c>
      <c r="E18" s="86"/>
      <c r="F18" s="30"/>
      <c r="G18" s="30"/>
      <c r="H18" s="30"/>
      <c r="I18" s="30"/>
      <c r="J18" s="81"/>
      <c r="Y18" s="8"/>
      <c r="Z18" s="8"/>
      <c r="AA18" s="8"/>
      <c r="AB18" s="8"/>
      <c r="AC18" s="8"/>
      <c r="AD18" s="8"/>
      <c r="AE18" s="8"/>
      <c r="AF18" s="8"/>
      <c r="AG18" s="8"/>
      <c r="AH18" s="8"/>
      <c r="AI18" s="8"/>
      <c r="AJ18" s="8"/>
      <c r="AK18" s="8"/>
      <c r="AL18" s="8"/>
      <c r="AM18" s="8"/>
      <c r="AN18" s="8"/>
      <c r="AO18" s="8"/>
      <c r="AP18" s="8"/>
      <c r="AQ18" s="8"/>
      <c r="AR18" s="8"/>
      <c r="AS18" s="8"/>
      <c r="AT18" s="8"/>
      <c r="AU18" s="8"/>
      <c r="AV18" s="8"/>
      <c r="AW18" s="8"/>
      <c r="AX18" s="8"/>
      <c r="AY18" s="8"/>
      <c r="AZ18" s="8"/>
      <c r="BA18" s="8"/>
      <c r="BB18" s="8"/>
      <c r="BC18" s="8"/>
      <c r="BD18" s="8"/>
    </row>
    <row r="19" spans="4:56" x14ac:dyDescent="0.25">
      <c r="D19" s="87">
        <v>13</v>
      </c>
      <c r="E19" s="86"/>
      <c r="F19" s="30"/>
      <c r="G19" s="30"/>
      <c r="H19" s="30"/>
      <c r="I19" s="30"/>
      <c r="J19" s="81"/>
      <c r="Y19" s="8"/>
      <c r="Z19" s="8"/>
      <c r="AA19" s="8"/>
      <c r="AB19" s="8"/>
      <c r="AC19" s="8"/>
      <c r="AD19" s="8"/>
      <c r="AE19" s="8"/>
      <c r="AF19" s="8"/>
      <c r="AG19" s="8"/>
      <c r="AH19" s="8"/>
      <c r="AI19" s="8"/>
      <c r="AJ19" s="8"/>
      <c r="AK19" s="8"/>
      <c r="AL19" s="8"/>
      <c r="AM19" s="8"/>
      <c r="AN19" s="8"/>
      <c r="AO19" s="8"/>
      <c r="AP19" s="8"/>
      <c r="AQ19" s="8"/>
      <c r="AR19" s="8"/>
      <c r="AS19" s="8"/>
      <c r="AT19" s="8"/>
      <c r="AU19" s="8"/>
      <c r="AV19" s="8"/>
      <c r="AW19" s="8"/>
      <c r="AX19" s="8"/>
      <c r="AY19" s="8"/>
      <c r="AZ19" s="8"/>
      <c r="BA19" s="8"/>
      <c r="BB19" s="8"/>
      <c r="BC19" s="8"/>
      <c r="BD19" s="8"/>
    </row>
    <row r="20" spans="4:56" x14ac:dyDescent="0.25">
      <c r="D20" s="87">
        <v>14</v>
      </c>
      <c r="E20" s="86"/>
      <c r="F20" s="30"/>
      <c r="G20" s="30"/>
      <c r="H20" s="30"/>
      <c r="I20" s="30"/>
      <c r="J20" s="81"/>
      <c r="Y20" s="8"/>
      <c r="Z20" s="8"/>
      <c r="AA20" s="8"/>
      <c r="AB20" s="8"/>
      <c r="AC20" s="8"/>
      <c r="AD20" s="8"/>
      <c r="AE20" s="8"/>
      <c r="AF20" s="8"/>
      <c r="AG20" s="8"/>
      <c r="AH20" s="8"/>
      <c r="AI20" s="8"/>
      <c r="AJ20" s="8"/>
      <c r="AK20" s="8"/>
      <c r="AL20" s="8"/>
      <c r="AM20" s="8"/>
      <c r="AN20" s="8"/>
      <c r="AO20" s="8"/>
      <c r="AP20" s="8"/>
      <c r="AQ20" s="8"/>
      <c r="AR20" s="8"/>
      <c r="AS20" s="8"/>
      <c r="AT20" s="8"/>
      <c r="AU20" s="8"/>
      <c r="AV20" s="8"/>
      <c r="AW20" s="8"/>
      <c r="AX20" s="8"/>
      <c r="AY20" s="8"/>
      <c r="AZ20" s="8"/>
      <c r="BA20" s="8"/>
      <c r="BB20" s="8"/>
      <c r="BC20" s="8"/>
      <c r="BD20" s="8"/>
    </row>
    <row r="21" spans="4:56" x14ac:dyDescent="0.25">
      <c r="D21" s="87">
        <v>15</v>
      </c>
      <c r="E21" s="86"/>
      <c r="F21" s="30"/>
      <c r="G21" s="30"/>
      <c r="H21" s="30"/>
      <c r="I21" s="30"/>
      <c r="J21" s="81"/>
      <c r="Y21" s="8"/>
      <c r="Z21" s="8"/>
      <c r="AA21" s="8"/>
      <c r="AB21" s="8"/>
      <c r="AC21" s="8"/>
      <c r="AD21" s="8"/>
      <c r="AE21" s="8"/>
      <c r="AF21" s="8"/>
      <c r="AG21" s="8"/>
      <c r="AH21" s="8"/>
      <c r="AI21" s="8"/>
      <c r="AJ21" s="8"/>
      <c r="AK21" s="8"/>
      <c r="AL21" s="8"/>
      <c r="AM21" s="8"/>
      <c r="AN21" s="8"/>
      <c r="AO21" s="8"/>
      <c r="AP21" s="8"/>
      <c r="AQ21" s="8"/>
      <c r="AR21" s="8"/>
      <c r="AS21" s="8"/>
      <c r="AT21" s="8"/>
      <c r="AU21" s="8"/>
      <c r="AV21" s="8"/>
      <c r="AW21" s="8"/>
      <c r="AX21" s="8"/>
      <c r="AY21" s="8"/>
      <c r="AZ21" s="8"/>
      <c r="BA21" s="8"/>
      <c r="BB21" s="8"/>
      <c r="BC21" s="8"/>
      <c r="BD21" s="8"/>
    </row>
    <row r="22" spans="4:56" x14ac:dyDescent="0.25">
      <c r="D22" s="87">
        <v>16</v>
      </c>
      <c r="E22" s="86"/>
      <c r="F22" s="30"/>
      <c r="G22" s="30"/>
      <c r="H22" s="30"/>
      <c r="I22" s="30"/>
      <c r="J22" s="81"/>
      <c r="Y22" s="8"/>
      <c r="Z22" s="8"/>
      <c r="AA22" s="8"/>
      <c r="AB22" s="8"/>
      <c r="AC22" s="8"/>
      <c r="AD22" s="8"/>
      <c r="AE22" s="8"/>
      <c r="AF22" s="8"/>
      <c r="AG22" s="8"/>
      <c r="AH22" s="8"/>
      <c r="AI22" s="8"/>
      <c r="AJ22" s="8"/>
      <c r="AK22" s="8"/>
      <c r="AL22" s="8"/>
      <c r="AM22" s="8"/>
      <c r="AN22" s="8"/>
      <c r="AO22" s="8"/>
      <c r="AP22" s="8"/>
      <c r="AQ22" s="8"/>
      <c r="AR22" s="8"/>
      <c r="AS22" s="8"/>
      <c r="AT22" s="8"/>
      <c r="AU22" s="8"/>
      <c r="AV22" s="8"/>
      <c r="AW22" s="8"/>
      <c r="AX22" s="8"/>
      <c r="AY22" s="8"/>
      <c r="AZ22" s="8"/>
      <c r="BA22" s="8"/>
      <c r="BB22" s="8"/>
      <c r="BC22" s="8"/>
      <c r="BD22" s="8"/>
    </row>
    <row r="23" spans="4:56" x14ac:dyDescent="0.25">
      <c r="D23" s="87">
        <v>17</v>
      </c>
      <c r="E23" s="86"/>
      <c r="F23" s="30"/>
      <c r="G23" s="30"/>
      <c r="H23" s="30"/>
      <c r="I23" s="30"/>
      <c r="J23" s="81"/>
      <c r="Y23" s="8"/>
      <c r="Z23" s="8"/>
      <c r="AA23" s="8"/>
      <c r="AB23" s="8"/>
      <c r="AC23" s="8"/>
      <c r="AD23" s="8"/>
      <c r="AE23" s="8"/>
      <c r="AF23" s="8"/>
      <c r="AG23" s="8"/>
      <c r="AH23" s="8"/>
      <c r="AI23" s="8"/>
      <c r="AJ23" s="8"/>
      <c r="AK23" s="8"/>
      <c r="AL23" s="8"/>
      <c r="AM23" s="8"/>
      <c r="AN23" s="8"/>
      <c r="AO23" s="8"/>
      <c r="AP23" s="8"/>
      <c r="AQ23" s="8"/>
      <c r="AR23" s="8"/>
      <c r="AS23" s="8"/>
      <c r="AT23" s="8"/>
      <c r="AU23" s="8"/>
      <c r="AV23" s="8"/>
      <c r="AW23" s="8"/>
      <c r="AX23" s="8"/>
      <c r="AY23" s="8"/>
      <c r="AZ23" s="8"/>
      <c r="BA23" s="8"/>
      <c r="BB23" s="8"/>
      <c r="BC23" s="8"/>
      <c r="BD23" s="8"/>
    </row>
    <row r="24" spans="4:56" x14ac:dyDescent="0.25">
      <c r="D24" s="87">
        <v>18</v>
      </c>
      <c r="E24" s="86"/>
      <c r="F24" s="30"/>
      <c r="G24" s="30"/>
      <c r="H24" s="30"/>
      <c r="I24" s="30"/>
      <c r="J24" s="81"/>
      <c r="Y24" s="8"/>
      <c r="Z24" s="8"/>
      <c r="AA24" s="8"/>
      <c r="AB24" s="8"/>
      <c r="AC24" s="8"/>
      <c r="AD24" s="8"/>
      <c r="AE24" s="8"/>
      <c r="AF24" s="8"/>
      <c r="AG24" s="8"/>
      <c r="AH24" s="8"/>
      <c r="AI24" s="8"/>
      <c r="AJ24" s="8"/>
      <c r="AK24" s="8"/>
      <c r="AL24" s="8"/>
      <c r="AM24" s="8"/>
      <c r="AN24" s="8"/>
      <c r="AO24" s="8"/>
      <c r="AP24" s="8"/>
      <c r="AQ24" s="8"/>
      <c r="AR24" s="8"/>
      <c r="AS24" s="8"/>
      <c r="AT24" s="8"/>
      <c r="AU24" s="8"/>
      <c r="AV24" s="8"/>
      <c r="AW24" s="8"/>
      <c r="AX24" s="8"/>
      <c r="AY24" s="8"/>
      <c r="AZ24" s="8"/>
      <c r="BA24" s="8"/>
      <c r="BB24" s="8"/>
      <c r="BC24" s="8"/>
      <c r="BD24" s="8"/>
    </row>
    <row r="25" spans="4:56" x14ac:dyDescent="0.25">
      <c r="D25" s="87">
        <v>19</v>
      </c>
      <c r="E25" s="86"/>
      <c r="F25" s="30"/>
      <c r="G25" s="30"/>
      <c r="H25" s="30"/>
      <c r="I25" s="30"/>
      <c r="J25" s="81"/>
      <c r="Y25" s="8"/>
      <c r="Z25" s="8"/>
      <c r="AA25" s="8"/>
      <c r="AB25" s="8"/>
      <c r="AC25" s="8"/>
      <c r="AD25" s="8"/>
      <c r="AE25" s="8"/>
      <c r="AF25" s="8"/>
      <c r="AG25" s="8"/>
      <c r="AH25" s="8"/>
      <c r="AI25" s="8"/>
      <c r="AJ25" s="8"/>
      <c r="AK25" s="8"/>
      <c r="AL25" s="8"/>
      <c r="AM25" s="8"/>
      <c r="AN25" s="8"/>
      <c r="AO25" s="8"/>
      <c r="AP25" s="8"/>
      <c r="AQ25" s="8"/>
      <c r="AR25" s="8"/>
      <c r="AS25" s="8"/>
      <c r="AT25" s="8"/>
      <c r="AU25" s="8"/>
      <c r="AV25" s="8"/>
      <c r="AW25" s="8"/>
      <c r="AX25" s="8"/>
      <c r="AY25" s="8"/>
      <c r="AZ25" s="8"/>
      <c r="BA25" s="8"/>
      <c r="BB25" s="8"/>
      <c r="BC25" s="8"/>
      <c r="BD25" s="8"/>
    </row>
    <row r="26" spans="4:56" x14ac:dyDescent="0.25">
      <c r="D26" s="87">
        <v>20</v>
      </c>
      <c r="E26" s="86"/>
      <c r="F26" s="30"/>
      <c r="G26" s="30"/>
      <c r="H26" s="30"/>
      <c r="I26" s="30"/>
      <c r="J26" s="81"/>
      <c r="Y26" s="8"/>
      <c r="Z26" s="8"/>
      <c r="AA26" s="8"/>
      <c r="AB26" s="8"/>
      <c r="AC26" s="8"/>
      <c r="AD26" s="8"/>
      <c r="AE26" s="8"/>
      <c r="AF26" s="8"/>
      <c r="AG26" s="8"/>
      <c r="AH26" s="8"/>
      <c r="AI26" s="8"/>
      <c r="AJ26" s="8"/>
      <c r="AK26" s="8"/>
      <c r="AL26" s="8"/>
      <c r="AM26" s="8"/>
      <c r="AN26" s="8"/>
      <c r="AO26" s="8"/>
      <c r="AP26" s="8"/>
      <c r="AQ26" s="8"/>
      <c r="AR26" s="8"/>
      <c r="AS26" s="8"/>
      <c r="AT26" s="8"/>
      <c r="AU26" s="8"/>
      <c r="AV26" s="8"/>
      <c r="AW26" s="8"/>
      <c r="AX26" s="8"/>
      <c r="AY26" s="8"/>
      <c r="AZ26" s="8"/>
      <c r="BA26" s="8"/>
      <c r="BB26" s="8"/>
      <c r="BC26" s="8"/>
      <c r="BD26" s="8"/>
    </row>
    <row r="27" spans="4:56" x14ac:dyDescent="0.25">
      <c r="D27" s="87">
        <v>21</v>
      </c>
      <c r="E27" s="86"/>
      <c r="F27" s="30"/>
      <c r="G27" s="30"/>
      <c r="H27" s="30"/>
      <c r="I27" s="30"/>
      <c r="J27" s="81"/>
      <c r="Y27" s="8"/>
      <c r="Z27" s="8"/>
      <c r="AA27" s="8"/>
      <c r="AB27" s="8"/>
      <c r="AC27" s="8"/>
      <c r="AD27" s="8"/>
      <c r="AE27" s="8"/>
      <c r="AF27" s="8"/>
      <c r="AG27" s="8"/>
      <c r="AH27" s="8"/>
      <c r="AI27" s="8"/>
      <c r="AJ27" s="8"/>
      <c r="AK27" s="8"/>
      <c r="AL27" s="8"/>
      <c r="AM27" s="8"/>
      <c r="AN27" s="8"/>
      <c r="AO27" s="8"/>
      <c r="AP27" s="8"/>
      <c r="AQ27" s="8"/>
      <c r="AR27" s="8"/>
      <c r="AS27" s="8"/>
      <c r="AT27" s="8"/>
      <c r="AU27" s="8"/>
      <c r="AV27" s="8"/>
      <c r="AW27" s="8"/>
      <c r="AX27" s="8"/>
      <c r="AY27" s="8"/>
      <c r="AZ27" s="8"/>
      <c r="BA27" s="8"/>
      <c r="BB27" s="8"/>
      <c r="BC27" s="8"/>
      <c r="BD27" s="8"/>
    </row>
    <row r="28" spans="4:56" x14ac:dyDescent="0.25">
      <c r="D28" s="87">
        <v>22</v>
      </c>
      <c r="E28" s="86"/>
      <c r="F28" s="30"/>
      <c r="G28" s="30"/>
      <c r="H28" s="30"/>
      <c r="I28" s="30"/>
      <c r="J28" s="81"/>
      <c r="Y28" s="8"/>
      <c r="Z28" s="8"/>
      <c r="AA28" s="8"/>
      <c r="AB28" s="8"/>
      <c r="AC28" s="8"/>
      <c r="AD28" s="8"/>
      <c r="AE28" s="8"/>
      <c r="AF28" s="8"/>
      <c r="AG28" s="8"/>
      <c r="AH28" s="8"/>
      <c r="AI28" s="8"/>
      <c r="AJ28" s="8"/>
      <c r="AK28" s="8"/>
      <c r="AL28" s="8"/>
      <c r="AM28" s="8"/>
      <c r="AN28" s="8"/>
      <c r="AO28" s="8"/>
      <c r="AP28" s="8"/>
      <c r="AQ28" s="8"/>
      <c r="AR28" s="8"/>
      <c r="AS28" s="8"/>
      <c r="AT28" s="8"/>
      <c r="AU28" s="8"/>
      <c r="AV28" s="8"/>
      <c r="AW28" s="8"/>
      <c r="AX28" s="8"/>
      <c r="AY28" s="8"/>
      <c r="AZ28" s="8"/>
      <c r="BA28" s="8"/>
      <c r="BB28" s="8"/>
      <c r="BC28" s="8"/>
      <c r="BD28" s="8"/>
    </row>
    <row r="29" spans="4:56" x14ac:dyDescent="0.25">
      <c r="D29" s="87">
        <v>23</v>
      </c>
      <c r="E29" s="86"/>
      <c r="F29" s="30"/>
      <c r="G29" s="30"/>
      <c r="H29" s="30"/>
      <c r="I29" s="30"/>
      <c r="J29" s="81"/>
      <c r="Y29" s="8"/>
      <c r="Z29" s="8"/>
      <c r="AA29" s="8"/>
      <c r="AB29" s="8"/>
      <c r="AC29" s="8"/>
      <c r="AD29" s="8"/>
      <c r="AE29" s="8"/>
      <c r="AF29" s="8"/>
      <c r="AG29" s="8"/>
      <c r="AH29" s="8"/>
      <c r="AI29" s="8"/>
      <c r="AJ29" s="8"/>
      <c r="AK29" s="8"/>
      <c r="AL29" s="8"/>
      <c r="AM29" s="8"/>
      <c r="AN29" s="8"/>
      <c r="AO29" s="8"/>
      <c r="AP29" s="8"/>
      <c r="AQ29" s="8"/>
      <c r="AR29" s="8"/>
      <c r="AS29" s="8"/>
      <c r="AT29" s="8"/>
      <c r="AU29" s="8"/>
      <c r="AV29" s="8"/>
      <c r="AW29" s="8"/>
      <c r="AX29" s="8"/>
      <c r="AY29" s="8"/>
      <c r="AZ29" s="8"/>
      <c r="BA29" s="8"/>
      <c r="BB29" s="8"/>
      <c r="BC29" s="8"/>
      <c r="BD29" s="8"/>
    </row>
    <row r="30" spans="4:56" x14ac:dyDescent="0.25">
      <c r="D30" s="87">
        <v>24</v>
      </c>
      <c r="E30" s="86"/>
      <c r="F30" s="30"/>
      <c r="G30" s="30"/>
      <c r="H30" s="30"/>
      <c r="I30" s="30"/>
      <c r="J30" s="81"/>
      <c r="Y30" s="8"/>
      <c r="Z30" s="8"/>
      <c r="AA30" s="8"/>
      <c r="AB30" s="8"/>
      <c r="AC30" s="8"/>
      <c r="AD30" s="8"/>
      <c r="AE30" s="8"/>
      <c r="AF30" s="8"/>
      <c r="AG30" s="8"/>
      <c r="AH30" s="8"/>
      <c r="AI30" s="8"/>
      <c r="AJ30" s="8"/>
      <c r="AK30" s="8"/>
      <c r="AL30" s="8"/>
      <c r="AM30" s="8"/>
      <c r="AN30" s="8"/>
      <c r="AO30" s="8"/>
      <c r="AP30" s="8"/>
      <c r="AQ30" s="8"/>
      <c r="AR30" s="8"/>
      <c r="AS30" s="8"/>
      <c r="AT30" s="8"/>
      <c r="AU30" s="8"/>
      <c r="AV30" s="8"/>
      <c r="AW30" s="8"/>
      <c r="AX30" s="8"/>
      <c r="AY30" s="8"/>
      <c r="AZ30" s="8"/>
      <c r="BA30" s="8"/>
      <c r="BB30" s="8"/>
      <c r="BC30" s="8"/>
      <c r="BD30" s="8"/>
    </row>
    <row r="31" spans="4:56" x14ac:dyDescent="0.25">
      <c r="D31" s="87">
        <v>25</v>
      </c>
      <c r="E31" s="86"/>
      <c r="F31" s="30"/>
      <c r="G31" s="30"/>
      <c r="H31" s="30"/>
      <c r="I31" s="30"/>
      <c r="J31" s="81"/>
      <c r="Y31" s="8"/>
      <c r="Z31" s="8"/>
      <c r="AA31" s="8"/>
      <c r="AB31" s="8"/>
      <c r="AC31" s="8"/>
      <c r="AD31" s="8"/>
      <c r="AE31" s="8"/>
      <c r="AF31" s="8"/>
      <c r="AG31" s="8"/>
      <c r="AH31" s="8"/>
      <c r="AI31" s="8"/>
      <c r="AJ31" s="8"/>
      <c r="AK31" s="8"/>
      <c r="AL31" s="8"/>
      <c r="AM31" s="8"/>
      <c r="AN31" s="8"/>
      <c r="AO31" s="8"/>
      <c r="AP31" s="8"/>
      <c r="AQ31" s="8"/>
      <c r="AR31" s="8"/>
      <c r="AS31" s="8"/>
      <c r="AT31" s="8"/>
      <c r="AU31" s="8"/>
      <c r="AV31" s="8"/>
      <c r="AW31" s="8"/>
      <c r="AX31" s="8"/>
      <c r="AY31" s="8"/>
      <c r="AZ31" s="8"/>
      <c r="BA31" s="8"/>
      <c r="BB31" s="8"/>
      <c r="BC31" s="8"/>
      <c r="BD31" s="8"/>
    </row>
    <row r="32" spans="4:56" x14ac:dyDescent="0.25">
      <c r="D32" s="87">
        <v>26</v>
      </c>
      <c r="E32" s="86"/>
      <c r="F32" s="30"/>
      <c r="G32" s="30"/>
      <c r="H32" s="30"/>
      <c r="I32" s="30"/>
      <c r="J32" s="81"/>
      <c r="Y32" s="8"/>
      <c r="Z32" s="8"/>
      <c r="AA32" s="8"/>
      <c r="AB32" s="8"/>
      <c r="AC32" s="8"/>
      <c r="AD32" s="8"/>
      <c r="AE32" s="8"/>
      <c r="AF32" s="8"/>
      <c r="AG32" s="8"/>
      <c r="AH32" s="8"/>
      <c r="AI32" s="8"/>
      <c r="AJ32" s="8"/>
      <c r="AK32" s="8"/>
      <c r="AL32" s="8"/>
      <c r="AM32" s="8"/>
      <c r="AN32" s="8"/>
      <c r="AO32" s="8"/>
      <c r="AP32" s="8"/>
      <c r="AQ32" s="8"/>
      <c r="AR32" s="8"/>
      <c r="AS32" s="8"/>
      <c r="AT32" s="8"/>
      <c r="AU32" s="8"/>
      <c r="AV32" s="8"/>
      <c r="AW32" s="8"/>
      <c r="AX32" s="8"/>
      <c r="AY32" s="8"/>
      <c r="AZ32" s="8"/>
      <c r="BA32" s="8"/>
      <c r="BB32" s="8"/>
      <c r="BC32" s="8"/>
      <c r="BD32" s="8"/>
    </row>
    <row r="33" spans="4:56" x14ac:dyDescent="0.25">
      <c r="D33" s="87">
        <v>27</v>
      </c>
      <c r="E33" s="86"/>
      <c r="F33" s="30"/>
      <c r="G33" s="30"/>
      <c r="H33" s="30"/>
      <c r="I33" s="30"/>
      <c r="J33" s="81"/>
      <c r="Y33" s="8"/>
      <c r="Z33" s="8"/>
      <c r="AA33" s="8"/>
      <c r="AB33" s="8"/>
      <c r="AC33" s="8"/>
      <c r="AD33" s="8"/>
      <c r="AE33" s="8"/>
      <c r="AF33" s="8"/>
      <c r="AG33" s="8"/>
      <c r="AH33" s="8"/>
      <c r="AI33" s="8"/>
      <c r="AJ33" s="8"/>
      <c r="AK33" s="8"/>
      <c r="AL33" s="8"/>
      <c r="AM33" s="8"/>
      <c r="AN33" s="8"/>
      <c r="AO33" s="8"/>
      <c r="AP33" s="8"/>
      <c r="AQ33" s="8"/>
      <c r="AR33" s="8"/>
      <c r="AS33" s="8"/>
      <c r="AT33" s="8"/>
      <c r="AU33" s="8"/>
      <c r="AV33" s="8"/>
      <c r="AW33" s="8"/>
      <c r="AX33" s="8"/>
      <c r="AY33" s="8"/>
      <c r="AZ33" s="8"/>
      <c r="BA33" s="8"/>
      <c r="BB33" s="8"/>
      <c r="BC33" s="8"/>
      <c r="BD33" s="8"/>
    </row>
    <row r="34" spans="4:56" x14ac:dyDescent="0.25">
      <c r="D34" s="87">
        <v>28</v>
      </c>
      <c r="E34" s="86"/>
      <c r="F34" s="30"/>
      <c r="G34" s="30"/>
      <c r="H34" s="30"/>
      <c r="I34" s="30"/>
      <c r="J34" s="81"/>
      <c r="Y34" s="8"/>
      <c r="Z34" s="8"/>
      <c r="AA34" s="8"/>
      <c r="AB34" s="8"/>
      <c r="AC34" s="8"/>
      <c r="AD34" s="8"/>
      <c r="AE34" s="8"/>
      <c r="AF34" s="8"/>
      <c r="AG34" s="8"/>
      <c r="AH34" s="8"/>
      <c r="AI34" s="8"/>
      <c r="AJ34" s="8"/>
      <c r="AK34" s="8"/>
      <c r="AL34" s="8"/>
      <c r="AM34" s="8"/>
      <c r="AN34" s="8"/>
      <c r="AO34" s="8"/>
      <c r="AP34" s="8"/>
      <c r="AQ34" s="8"/>
      <c r="AR34" s="8"/>
      <c r="AS34" s="8"/>
      <c r="AT34" s="8"/>
      <c r="AU34" s="8"/>
      <c r="AV34" s="8"/>
      <c r="AW34" s="8"/>
      <c r="AX34" s="8"/>
      <c r="AY34" s="8"/>
      <c r="AZ34" s="8"/>
      <c r="BA34" s="8"/>
      <c r="BB34" s="8"/>
      <c r="BC34" s="8"/>
      <c r="BD34" s="8"/>
    </row>
    <row r="35" spans="4:56" x14ac:dyDescent="0.25">
      <c r="D35" s="87">
        <v>29</v>
      </c>
      <c r="E35" s="86"/>
      <c r="F35" s="30"/>
      <c r="G35" s="30"/>
      <c r="H35" s="30"/>
      <c r="I35" s="30"/>
      <c r="J35" s="81"/>
      <c r="Y35" s="8"/>
      <c r="Z35" s="8"/>
      <c r="AA35" s="8"/>
      <c r="AB35" s="8"/>
      <c r="AC35" s="8"/>
      <c r="AD35" s="8"/>
      <c r="AE35" s="8"/>
      <c r="AF35" s="8"/>
      <c r="AG35" s="8"/>
      <c r="AH35" s="8"/>
      <c r="AI35" s="8"/>
      <c r="AJ35" s="8"/>
      <c r="AK35" s="8"/>
      <c r="AL35" s="8"/>
      <c r="AM35" s="8"/>
      <c r="AN35" s="8"/>
      <c r="AO35" s="8"/>
      <c r="AP35" s="8"/>
      <c r="AQ35" s="8"/>
      <c r="AR35" s="8"/>
      <c r="AS35" s="8"/>
      <c r="AT35" s="8"/>
      <c r="AU35" s="8"/>
      <c r="AV35" s="8"/>
      <c r="AW35" s="8"/>
      <c r="AX35" s="8"/>
      <c r="AY35" s="8"/>
      <c r="AZ35" s="8"/>
      <c r="BA35" s="8"/>
      <c r="BB35" s="8"/>
      <c r="BC35" s="8"/>
      <c r="BD35" s="8"/>
    </row>
    <row r="36" spans="4:56" x14ac:dyDescent="0.25">
      <c r="D36" s="87">
        <v>30</v>
      </c>
      <c r="E36" s="86"/>
      <c r="F36" s="30"/>
      <c r="G36" s="30"/>
      <c r="H36" s="30"/>
      <c r="I36" s="30"/>
      <c r="J36" s="81"/>
      <c r="Y36" s="8"/>
      <c r="Z36" s="8"/>
      <c r="AA36" s="8"/>
      <c r="AB36" s="8"/>
      <c r="AC36" s="8"/>
      <c r="AD36" s="8"/>
      <c r="AE36" s="8"/>
      <c r="AF36" s="8"/>
      <c r="AG36" s="8"/>
      <c r="AH36" s="8"/>
      <c r="AI36" s="8"/>
      <c r="AJ36" s="8"/>
      <c r="AK36" s="8"/>
      <c r="AL36" s="8"/>
      <c r="AM36" s="8"/>
      <c r="AN36" s="8"/>
      <c r="AO36" s="8"/>
      <c r="AP36" s="8"/>
      <c r="AQ36" s="8"/>
      <c r="AR36" s="8"/>
      <c r="AS36" s="8"/>
      <c r="AT36" s="8"/>
      <c r="AU36" s="8"/>
      <c r="AV36" s="8"/>
      <c r="AW36" s="8"/>
      <c r="AX36" s="8"/>
      <c r="AY36" s="8"/>
      <c r="AZ36" s="8"/>
      <c r="BA36" s="8"/>
      <c r="BB36" s="8"/>
      <c r="BC36" s="8"/>
      <c r="BD36" s="8"/>
    </row>
    <row r="37" spans="4:56" x14ac:dyDescent="0.25">
      <c r="D37" s="87">
        <v>31</v>
      </c>
      <c r="E37" s="86"/>
      <c r="F37" s="30"/>
      <c r="G37" s="30"/>
      <c r="H37" s="30"/>
      <c r="I37" s="30"/>
      <c r="J37" s="81"/>
      <c r="Y37" s="8"/>
      <c r="Z37" s="8"/>
      <c r="AA37" s="8"/>
      <c r="AB37" s="8"/>
      <c r="AC37" s="8"/>
      <c r="AD37" s="8"/>
      <c r="AE37" s="8"/>
      <c r="AF37" s="8"/>
      <c r="AG37" s="8"/>
      <c r="AH37" s="8"/>
      <c r="AI37" s="8"/>
      <c r="AJ37" s="8"/>
      <c r="AK37" s="8"/>
      <c r="AL37" s="8"/>
      <c r="AM37" s="8"/>
      <c r="AN37" s="8"/>
      <c r="AO37" s="8"/>
      <c r="AP37" s="8"/>
      <c r="AQ37" s="8"/>
      <c r="AR37" s="8"/>
      <c r="AS37" s="8"/>
      <c r="AT37" s="8"/>
      <c r="AU37" s="8"/>
      <c r="AV37" s="8"/>
      <c r="AW37" s="8"/>
      <c r="AX37" s="8"/>
      <c r="AY37" s="8"/>
      <c r="AZ37" s="8"/>
      <c r="BA37" s="8"/>
      <c r="BB37" s="8"/>
      <c r="BC37" s="8"/>
      <c r="BD37" s="8"/>
    </row>
    <row r="38" spans="4:56" x14ac:dyDescent="0.25">
      <c r="D38" s="87">
        <v>32</v>
      </c>
      <c r="E38" s="86"/>
      <c r="F38" s="30"/>
      <c r="G38" s="30"/>
      <c r="H38" s="30"/>
      <c r="I38" s="30"/>
      <c r="J38" s="81"/>
      <c r="Y38" s="8"/>
      <c r="Z38" s="8"/>
      <c r="AA38" s="8"/>
      <c r="AB38" s="8"/>
      <c r="AC38" s="8"/>
      <c r="AD38" s="8"/>
      <c r="AE38" s="8"/>
      <c r="AF38" s="8"/>
      <c r="AG38" s="8"/>
      <c r="AH38" s="8"/>
      <c r="AI38" s="8"/>
      <c r="AJ38" s="8"/>
      <c r="AK38" s="8"/>
      <c r="AL38" s="8"/>
      <c r="AM38" s="8"/>
      <c r="AN38" s="8"/>
      <c r="AO38" s="8"/>
      <c r="AP38" s="8"/>
      <c r="AQ38" s="8"/>
      <c r="AR38" s="8"/>
      <c r="AS38" s="8"/>
      <c r="AT38" s="8"/>
      <c r="AU38" s="8"/>
      <c r="AV38" s="8"/>
      <c r="AW38" s="8"/>
      <c r="AX38" s="8"/>
      <c r="AY38" s="8"/>
      <c r="AZ38" s="8"/>
      <c r="BA38" s="8"/>
      <c r="BB38" s="8"/>
      <c r="BC38" s="8"/>
      <c r="BD38" s="8"/>
    </row>
    <row r="39" spans="4:56" x14ac:dyDescent="0.25">
      <c r="D39" s="87">
        <v>33</v>
      </c>
      <c r="E39" s="86"/>
      <c r="F39" s="30"/>
      <c r="G39" s="30"/>
      <c r="H39" s="30"/>
      <c r="I39" s="30"/>
      <c r="J39" s="81"/>
      <c r="Y39" s="8"/>
      <c r="Z39" s="8"/>
      <c r="AA39" s="8"/>
      <c r="AB39" s="8"/>
      <c r="AC39" s="8"/>
      <c r="AD39" s="8"/>
      <c r="AE39" s="8"/>
      <c r="AF39" s="8"/>
      <c r="AG39" s="8"/>
      <c r="AH39" s="8"/>
      <c r="AI39" s="8"/>
      <c r="AJ39" s="8"/>
      <c r="AK39" s="8"/>
      <c r="AL39" s="8"/>
      <c r="AM39" s="8"/>
      <c r="AN39" s="8"/>
      <c r="AO39" s="8"/>
      <c r="AP39" s="8"/>
      <c r="AQ39" s="8"/>
      <c r="AR39" s="8"/>
      <c r="AS39" s="8"/>
      <c r="AT39" s="8"/>
      <c r="AU39" s="8"/>
      <c r="AV39" s="8"/>
      <c r="AW39" s="8"/>
      <c r="AX39" s="8"/>
      <c r="AY39" s="8"/>
      <c r="AZ39" s="8"/>
      <c r="BA39" s="8"/>
      <c r="BB39" s="8"/>
      <c r="BC39" s="8"/>
      <c r="BD39" s="8"/>
    </row>
    <row r="40" spans="4:56" x14ac:dyDescent="0.25">
      <c r="D40" s="87">
        <v>34</v>
      </c>
      <c r="E40" s="86"/>
      <c r="F40" s="30"/>
      <c r="G40" s="30"/>
      <c r="H40" s="30"/>
      <c r="I40" s="30"/>
      <c r="J40" s="81"/>
      <c r="Y40" s="8"/>
      <c r="Z40" s="8"/>
      <c r="AA40" s="8"/>
      <c r="AB40" s="8"/>
      <c r="AC40" s="8"/>
      <c r="AD40" s="8"/>
      <c r="AE40" s="8"/>
      <c r="AF40" s="8"/>
      <c r="AG40" s="8"/>
      <c r="AH40" s="8"/>
      <c r="AI40" s="8"/>
      <c r="AJ40" s="8"/>
      <c r="AK40" s="8"/>
      <c r="AL40" s="8"/>
      <c r="AM40" s="8"/>
      <c r="AN40" s="8"/>
      <c r="AO40" s="8"/>
      <c r="AP40" s="8"/>
      <c r="AQ40" s="8"/>
      <c r="AR40" s="8"/>
      <c r="AS40" s="8"/>
      <c r="AT40" s="8"/>
      <c r="AU40" s="8"/>
      <c r="AV40" s="8"/>
      <c r="AW40" s="8"/>
      <c r="AX40" s="8"/>
      <c r="AY40" s="8"/>
      <c r="AZ40" s="8"/>
      <c r="BA40" s="8"/>
      <c r="BB40" s="8"/>
      <c r="BC40" s="8"/>
      <c r="BD40" s="8"/>
    </row>
    <row r="41" spans="4:56" x14ac:dyDescent="0.25">
      <c r="D41" s="87">
        <v>35</v>
      </c>
      <c r="E41" s="86"/>
      <c r="F41" s="30"/>
      <c r="G41" s="30"/>
      <c r="H41" s="30"/>
      <c r="I41" s="30"/>
      <c r="J41" s="81"/>
      <c r="Y41" s="8"/>
      <c r="Z41" s="8"/>
      <c r="AA41" s="8"/>
      <c r="AB41" s="8"/>
      <c r="AC41" s="8"/>
      <c r="AD41" s="8"/>
      <c r="AE41" s="8"/>
      <c r="AF41" s="8"/>
      <c r="AG41" s="8"/>
      <c r="AH41" s="8"/>
      <c r="AI41" s="8"/>
      <c r="AJ41" s="8"/>
      <c r="AK41" s="8"/>
      <c r="AL41" s="8"/>
      <c r="AM41" s="8"/>
      <c r="AN41" s="8"/>
      <c r="AO41" s="8"/>
      <c r="AP41" s="8"/>
      <c r="AQ41" s="8"/>
      <c r="AR41" s="8"/>
      <c r="AS41" s="8"/>
      <c r="AT41" s="8"/>
      <c r="AU41" s="8"/>
      <c r="AV41" s="8"/>
      <c r="AW41" s="8"/>
      <c r="AX41" s="8"/>
      <c r="AY41" s="8"/>
      <c r="AZ41" s="8"/>
      <c r="BA41" s="8"/>
      <c r="BB41" s="8"/>
      <c r="BC41" s="8"/>
      <c r="BD41" s="8"/>
    </row>
    <row r="42" spans="4:56" x14ac:dyDescent="0.25">
      <c r="D42" s="87">
        <v>36</v>
      </c>
      <c r="E42" s="86"/>
      <c r="F42" s="30"/>
      <c r="G42" s="30"/>
      <c r="H42" s="30"/>
      <c r="I42" s="30"/>
      <c r="J42" s="81"/>
      <c r="Y42" s="8"/>
      <c r="Z42" s="8"/>
      <c r="AA42" s="8"/>
      <c r="AB42" s="8"/>
      <c r="AC42" s="8"/>
      <c r="AD42" s="8"/>
      <c r="AE42" s="8"/>
      <c r="AF42" s="8"/>
      <c r="AG42" s="8"/>
      <c r="AH42" s="8"/>
      <c r="AI42" s="8"/>
      <c r="AJ42" s="8"/>
      <c r="AK42" s="8"/>
      <c r="AL42" s="8"/>
      <c r="AM42" s="8"/>
      <c r="AN42" s="8"/>
      <c r="AO42" s="8"/>
      <c r="AP42" s="8"/>
      <c r="AQ42" s="8"/>
      <c r="AR42" s="8"/>
      <c r="AS42" s="8"/>
      <c r="AT42" s="8"/>
      <c r="AU42" s="8"/>
      <c r="AV42" s="8"/>
      <c r="AW42" s="8"/>
      <c r="AX42" s="8"/>
      <c r="AY42" s="8"/>
      <c r="AZ42" s="8"/>
      <c r="BA42" s="8"/>
      <c r="BB42" s="8"/>
      <c r="BC42" s="8"/>
      <c r="BD42" s="8"/>
    </row>
    <row r="43" spans="4:56" x14ac:dyDescent="0.25">
      <c r="D43" s="87">
        <v>37</v>
      </c>
      <c r="E43" s="86"/>
      <c r="F43" s="30"/>
      <c r="G43" s="30"/>
      <c r="H43" s="30"/>
      <c r="I43" s="30"/>
      <c r="J43" s="81"/>
      <c r="Y43" s="8"/>
      <c r="Z43" s="8"/>
      <c r="AA43" s="8"/>
      <c r="AB43" s="8"/>
      <c r="AC43" s="8"/>
      <c r="AD43" s="8"/>
      <c r="AE43" s="8"/>
      <c r="AF43" s="8"/>
      <c r="AG43" s="8"/>
      <c r="AH43" s="8"/>
      <c r="AI43" s="8"/>
      <c r="AJ43" s="8"/>
      <c r="AK43" s="8"/>
      <c r="AL43" s="8"/>
      <c r="AM43" s="8"/>
      <c r="AN43" s="8"/>
      <c r="AO43" s="8"/>
      <c r="AP43" s="8"/>
      <c r="AQ43" s="8"/>
      <c r="AR43" s="8"/>
      <c r="AS43" s="8"/>
      <c r="AT43" s="8"/>
      <c r="AU43" s="8"/>
      <c r="AV43" s="8"/>
      <c r="AW43" s="8"/>
      <c r="AX43" s="8"/>
      <c r="AY43" s="8"/>
      <c r="AZ43" s="8"/>
      <c r="BA43" s="8"/>
      <c r="BB43" s="8"/>
      <c r="BC43" s="8"/>
      <c r="BD43" s="8"/>
    </row>
    <row r="44" spans="4:56" x14ac:dyDescent="0.25">
      <c r="D44" s="87">
        <v>38</v>
      </c>
      <c r="E44" s="86"/>
      <c r="F44" s="30"/>
      <c r="G44" s="30"/>
      <c r="H44" s="30"/>
      <c r="I44" s="30"/>
      <c r="J44" s="81"/>
      <c r="Y44" s="8"/>
      <c r="Z44" s="8"/>
      <c r="AA44" s="8"/>
      <c r="AB44" s="8"/>
      <c r="AC44" s="8"/>
      <c r="AD44" s="8"/>
      <c r="AE44" s="8"/>
      <c r="AF44" s="8"/>
      <c r="AG44" s="8"/>
      <c r="AH44" s="8"/>
      <c r="AI44" s="8"/>
      <c r="AJ44" s="8"/>
      <c r="AK44" s="8"/>
      <c r="AL44" s="8"/>
      <c r="AM44" s="8"/>
      <c r="AN44" s="8"/>
      <c r="AO44" s="8"/>
      <c r="AP44" s="8"/>
      <c r="AQ44" s="8"/>
      <c r="AR44" s="8"/>
      <c r="AS44" s="8"/>
      <c r="AT44" s="8"/>
      <c r="AU44" s="8"/>
      <c r="AV44" s="8"/>
      <c r="AW44" s="8"/>
      <c r="AX44" s="8"/>
      <c r="AY44" s="8"/>
      <c r="AZ44" s="8"/>
      <c r="BA44" s="8"/>
      <c r="BB44" s="8"/>
      <c r="BC44" s="8"/>
      <c r="BD44" s="8"/>
    </row>
    <row r="45" spans="4:56" x14ac:dyDescent="0.25">
      <c r="D45" s="87">
        <v>39</v>
      </c>
      <c r="E45" s="86"/>
      <c r="F45" s="30"/>
      <c r="G45" s="30"/>
      <c r="H45" s="30"/>
      <c r="I45" s="30"/>
      <c r="J45" s="81"/>
      <c r="Y45" s="8"/>
      <c r="Z45" s="8"/>
      <c r="AA45" s="8"/>
      <c r="AB45" s="8"/>
      <c r="AC45" s="8"/>
      <c r="AD45" s="8"/>
      <c r="AE45" s="8"/>
      <c r="AF45" s="8"/>
      <c r="AG45" s="8"/>
      <c r="AH45" s="8"/>
      <c r="AI45" s="8"/>
      <c r="AJ45" s="8"/>
      <c r="AK45" s="8"/>
      <c r="AL45" s="8"/>
      <c r="AM45" s="8"/>
      <c r="AN45" s="8"/>
      <c r="AO45" s="8"/>
      <c r="AP45" s="8"/>
      <c r="AQ45" s="8"/>
      <c r="AR45" s="8"/>
      <c r="AS45" s="8"/>
      <c r="AT45" s="8"/>
      <c r="AU45" s="8"/>
      <c r="AV45" s="8"/>
      <c r="AW45" s="8"/>
      <c r="AX45" s="8"/>
      <c r="AY45" s="8"/>
      <c r="AZ45" s="8"/>
      <c r="BA45" s="8"/>
      <c r="BB45" s="8"/>
      <c r="BC45" s="8"/>
      <c r="BD45" s="8"/>
    </row>
    <row r="46" spans="4:56" x14ac:dyDescent="0.25">
      <c r="D46" s="87">
        <v>40</v>
      </c>
      <c r="E46" s="86"/>
      <c r="F46" s="30"/>
      <c r="G46" s="30"/>
      <c r="H46" s="30"/>
      <c r="I46" s="30"/>
      <c r="J46" s="81"/>
      <c r="Y46" s="8"/>
      <c r="Z46" s="8"/>
      <c r="AA46" s="8"/>
      <c r="AB46" s="8"/>
      <c r="AC46" s="8"/>
      <c r="AD46" s="8"/>
      <c r="AE46" s="8"/>
      <c r="AF46" s="8"/>
      <c r="AG46" s="8"/>
      <c r="AH46" s="8"/>
      <c r="AI46" s="8"/>
      <c r="AJ46" s="8"/>
      <c r="AK46" s="8"/>
      <c r="AL46" s="8"/>
      <c r="AM46" s="8"/>
      <c r="AN46" s="8"/>
      <c r="AO46" s="8"/>
      <c r="AP46" s="8"/>
      <c r="AQ46" s="8"/>
      <c r="AR46" s="8"/>
      <c r="AS46" s="8"/>
      <c r="AT46" s="8"/>
      <c r="AU46" s="8"/>
      <c r="AV46" s="8"/>
      <c r="AW46" s="8"/>
      <c r="AX46" s="8"/>
      <c r="AY46" s="8"/>
      <c r="AZ46" s="8"/>
      <c r="BA46" s="8"/>
      <c r="BB46" s="8"/>
      <c r="BC46" s="8"/>
      <c r="BD46" s="8"/>
    </row>
    <row r="47" spans="4:56" x14ac:dyDescent="0.25">
      <c r="D47" s="87">
        <v>41</v>
      </c>
      <c r="E47" s="86"/>
      <c r="F47" s="30"/>
      <c r="G47" s="30"/>
      <c r="H47" s="30"/>
      <c r="I47" s="30"/>
      <c r="J47" s="81"/>
      <c r="Y47" s="8"/>
      <c r="Z47" s="8"/>
      <c r="AA47" s="8"/>
      <c r="AB47" s="8"/>
      <c r="AC47" s="8"/>
      <c r="AD47" s="8"/>
      <c r="AE47" s="8"/>
      <c r="AF47" s="8"/>
      <c r="AG47" s="8"/>
      <c r="AH47" s="8"/>
      <c r="AI47" s="8"/>
      <c r="AJ47" s="8"/>
      <c r="AK47" s="8"/>
      <c r="AL47" s="8"/>
      <c r="AM47" s="8"/>
      <c r="AN47" s="8"/>
      <c r="AO47" s="8"/>
      <c r="AP47" s="8"/>
      <c r="AQ47" s="8"/>
      <c r="AR47" s="8"/>
      <c r="AS47" s="8"/>
      <c r="AT47" s="8"/>
      <c r="AU47" s="8"/>
      <c r="AV47" s="8"/>
      <c r="AW47" s="8"/>
      <c r="AX47" s="8"/>
      <c r="AY47" s="8"/>
      <c r="AZ47" s="8"/>
      <c r="BA47" s="8"/>
      <c r="BB47" s="8"/>
      <c r="BC47" s="8"/>
      <c r="BD47" s="8"/>
    </row>
    <row r="48" spans="4:56" x14ac:dyDescent="0.25">
      <c r="D48" s="87">
        <v>42</v>
      </c>
      <c r="E48" s="86"/>
      <c r="F48" s="30"/>
      <c r="G48" s="30"/>
      <c r="H48" s="30"/>
      <c r="I48" s="30"/>
      <c r="J48" s="81"/>
      <c r="Y48" s="8"/>
      <c r="Z48" s="8"/>
      <c r="AA48" s="8"/>
      <c r="AB48" s="8"/>
      <c r="AC48" s="8"/>
      <c r="AD48" s="8"/>
      <c r="AE48" s="8"/>
      <c r="AF48" s="8"/>
      <c r="AG48" s="8"/>
      <c r="AH48" s="8"/>
      <c r="AI48" s="8"/>
      <c r="AJ48" s="8"/>
      <c r="AK48" s="8"/>
      <c r="AL48" s="8"/>
      <c r="AM48" s="8"/>
      <c r="AN48" s="8"/>
      <c r="AO48" s="8"/>
      <c r="AP48" s="8"/>
      <c r="AQ48" s="8"/>
      <c r="AR48" s="8"/>
      <c r="AS48" s="8"/>
      <c r="AT48" s="8"/>
      <c r="AU48" s="8"/>
      <c r="AV48" s="8"/>
      <c r="AW48" s="8"/>
      <c r="AX48" s="8"/>
      <c r="AY48" s="8"/>
      <c r="AZ48" s="8"/>
      <c r="BA48" s="8"/>
      <c r="BB48" s="8"/>
      <c r="BC48" s="8"/>
      <c r="BD48" s="8"/>
    </row>
    <row r="49" spans="4:56" x14ac:dyDescent="0.25">
      <c r="D49" s="87">
        <v>43</v>
      </c>
      <c r="E49" s="86"/>
      <c r="F49" s="30"/>
      <c r="G49" s="30"/>
      <c r="H49" s="30"/>
      <c r="I49" s="30"/>
      <c r="J49" s="81"/>
      <c r="Y49" s="8"/>
      <c r="Z49" s="8"/>
      <c r="AA49" s="8"/>
      <c r="AB49" s="8"/>
      <c r="AC49" s="8"/>
      <c r="AD49" s="8"/>
      <c r="AE49" s="8"/>
      <c r="AF49" s="8"/>
      <c r="AG49" s="8"/>
      <c r="AH49" s="8"/>
      <c r="AI49" s="8"/>
      <c r="AJ49" s="8"/>
      <c r="AK49" s="8"/>
      <c r="AL49" s="8"/>
      <c r="AM49" s="8"/>
      <c r="AN49" s="8"/>
      <c r="AO49" s="8"/>
      <c r="AP49" s="8"/>
      <c r="AQ49" s="8"/>
      <c r="AR49" s="8"/>
      <c r="AS49" s="8"/>
      <c r="AT49" s="8"/>
      <c r="AU49" s="8"/>
      <c r="AV49" s="8"/>
      <c r="AW49" s="8"/>
      <c r="AX49" s="8"/>
      <c r="AY49" s="8"/>
      <c r="AZ49" s="8"/>
      <c r="BA49" s="8"/>
      <c r="BB49" s="8"/>
      <c r="BC49" s="8"/>
      <c r="BD49" s="8"/>
    </row>
    <row r="50" spans="4:56" x14ac:dyDescent="0.25">
      <c r="D50" s="87">
        <v>44</v>
      </c>
      <c r="E50" s="86"/>
      <c r="F50" s="30"/>
      <c r="G50" s="30"/>
      <c r="H50" s="30"/>
      <c r="I50" s="30"/>
      <c r="J50" s="81"/>
      <c r="Y50" s="8"/>
      <c r="Z50" s="8"/>
      <c r="AA50" s="8"/>
      <c r="AB50" s="8"/>
      <c r="AC50" s="8"/>
      <c r="AD50" s="8"/>
      <c r="AE50" s="8"/>
      <c r="AF50" s="8"/>
      <c r="AG50" s="8"/>
      <c r="AH50" s="8"/>
      <c r="AI50" s="8"/>
      <c r="AJ50" s="8"/>
      <c r="AK50" s="8"/>
      <c r="AL50" s="8"/>
      <c r="AM50" s="8"/>
      <c r="AN50" s="8"/>
      <c r="AO50" s="8"/>
      <c r="AP50" s="8"/>
      <c r="AQ50" s="8"/>
      <c r="AR50" s="8"/>
      <c r="AS50" s="8"/>
      <c r="AT50" s="8"/>
      <c r="AU50" s="8"/>
      <c r="AV50" s="8"/>
      <c r="AW50" s="8"/>
      <c r="AX50" s="8"/>
      <c r="AY50" s="8"/>
      <c r="AZ50" s="8"/>
      <c r="BA50" s="8"/>
      <c r="BB50" s="8"/>
      <c r="BC50" s="8"/>
      <c r="BD50" s="8"/>
    </row>
    <row r="51" spans="4:56" x14ac:dyDescent="0.25">
      <c r="D51" s="87">
        <v>45</v>
      </c>
      <c r="E51" s="86"/>
      <c r="F51" s="30"/>
      <c r="G51" s="30"/>
      <c r="H51" s="30"/>
      <c r="I51" s="30"/>
      <c r="J51" s="81"/>
      <c r="Y51" s="8"/>
      <c r="Z51" s="8"/>
      <c r="AA51" s="8"/>
      <c r="AB51" s="8"/>
      <c r="AC51" s="8"/>
      <c r="AD51" s="8"/>
      <c r="AE51" s="8"/>
      <c r="AF51" s="8"/>
      <c r="AG51" s="8"/>
      <c r="AH51" s="8"/>
      <c r="AI51" s="8"/>
      <c r="AJ51" s="8"/>
      <c r="AK51" s="8"/>
      <c r="AL51" s="8"/>
      <c r="AM51" s="8"/>
      <c r="AN51" s="8"/>
      <c r="AO51" s="8"/>
      <c r="AP51" s="8"/>
      <c r="AQ51" s="8"/>
      <c r="AR51" s="8"/>
      <c r="AS51" s="8"/>
      <c r="AT51" s="8"/>
      <c r="AU51" s="8"/>
      <c r="AV51" s="8"/>
      <c r="AW51" s="8"/>
      <c r="AX51" s="8"/>
      <c r="AY51" s="8"/>
      <c r="AZ51" s="8"/>
      <c r="BA51" s="8"/>
      <c r="BB51" s="8"/>
      <c r="BC51" s="8"/>
      <c r="BD51" s="8"/>
    </row>
    <row r="52" spans="4:56" x14ac:dyDescent="0.25">
      <c r="D52" s="87">
        <v>46</v>
      </c>
      <c r="E52" s="86"/>
      <c r="F52" s="30"/>
      <c r="G52" s="30"/>
      <c r="H52" s="30"/>
      <c r="I52" s="30"/>
      <c r="J52" s="81"/>
      <c r="Y52" s="8"/>
      <c r="Z52" s="8"/>
      <c r="AA52" s="8"/>
      <c r="AB52" s="8"/>
      <c r="AC52" s="8"/>
      <c r="AD52" s="8"/>
      <c r="AE52" s="8"/>
      <c r="AF52" s="8"/>
      <c r="AG52" s="8"/>
      <c r="AH52" s="8"/>
      <c r="AI52" s="8"/>
      <c r="AJ52" s="8"/>
      <c r="AK52" s="8"/>
      <c r="AL52" s="8"/>
      <c r="AM52" s="8"/>
      <c r="AN52" s="8"/>
      <c r="AO52" s="8"/>
      <c r="AP52" s="8"/>
      <c r="AQ52" s="8"/>
      <c r="AR52" s="8"/>
      <c r="AS52" s="8"/>
      <c r="AT52" s="8"/>
      <c r="AU52" s="8"/>
      <c r="AV52" s="8"/>
      <c r="AW52" s="8"/>
      <c r="AX52" s="8"/>
      <c r="AY52" s="8"/>
      <c r="AZ52" s="8"/>
      <c r="BA52" s="8"/>
      <c r="BB52" s="8"/>
      <c r="BC52" s="8"/>
      <c r="BD52" s="8"/>
    </row>
    <row r="53" spans="4:56" x14ac:dyDescent="0.25">
      <c r="D53" s="87">
        <v>47</v>
      </c>
      <c r="E53" s="86"/>
      <c r="F53" s="30"/>
      <c r="G53" s="30"/>
      <c r="H53" s="30"/>
      <c r="I53" s="30"/>
      <c r="J53" s="81"/>
      <c r="Y53" s="8"/>
      <c r="Z53" s="8"/>
      <c r="AA53" s="8"/>
      <c r="AB53" s="8"/>
      <c r="AC53" s="8"/>
      <c r="AD53" s="8"/>
      <c r="AE53" s="8"/>
      <c r="AF53" s="8"/>
      <c r="AG53" s="8"/>
      <c r="AH53" s="8"/>
      <c r="AI53" s="8"/>
      <c r="AJ53" s="8"/>
      <c r="AK53" s="8"/>
      <c r="AL53" s="8"/>
      <c r="AM53" s="8"/>
      <c r="AN53" s="8"/>
      <c r="AO53" s="8"/>
      <c r="AP53" s="8"/>
      <c r="AQ53" s="8"/>
      <c r="AR53" s="8"/>
      <c r="AS53" s="8"/>
      <c r="AT53" s="8"/>
      <c r="AU53" s="8"/>
      <c r="AV53" s="8"/>
      <c r="AW53" s="8"/>
      <c r="AX53" s="8"/>
      <c r="AY53" s="8"/>
      <c r="AZ53" s="8"/>
      <c r="BA53" s="8"/>
      <c r="BB53" s="8"/>
      <c r="BC53" s="8"/>
      <c r="BD53" s="8"/>
    </row>
    <row r="54" spans="4:56" x14ac:dyDescent="0.25">
      <c r="D54" s="87">
        <v>48</v>
      </c>
      <c r="E54" s="86"/>
      <c r="F54" s="30"/>
      <c r="G54" s="30"/>
      <c r="H54" s="30"/>
      <c r="I54" s="30"/>
      <c r="J54" s="81"/>
      <c r="Y54" s="8"/>
      <c r="Z54" s="8"/>
      <c r="AA54" s="8"/>
      <c r="AB54" s="8"/>
      <c r="AC54" s="8"/>
      <c r="AD54" s="8"/>
      <c r="AE54" s="8"/>
      <c r="AF54" s="8"/>
      <c r="AG54" s="8"/>
      <c r="AH54" s="8"/>
      <c r="AI54" s="8"/>
      <c r="AJ54" s="8"/>
      <c r="AK54" s="8"/>
      <c r="AL54" s="8"/>
      <c r="AM54" s="8"/>
      <c r="AN54" s="8"/>
      <c r="AO54" s="8"/>
      <c r="AP54" s="8"/>
      <c r="AQ54" s="8"/>
      <c r="AR54" s="8"/>
      <c r="AS54" s="8"/>
      <c r="AT54" s="8"/>
      <c r="AU54" s="8"/>
      <c r="AV54" s="8"/>
      <c r="AW54" s="8"/>
      <c r="AX54" s="8"/>
      <c r="AY54" s="8"/>
      <c r="AZ54" s="8"/>
      <c r="BA54" s="8"/>
      <c r="BB54" s="8"/>
      <c r="BC54" s="8"/>
      <c r="BD54" s="8"/>
    </row>
    <row r="55" spans="4:56" x14ac:dyDescent="0.25">
      <c r="D55" s="87">
        <v>49</v>
      </c>
      <c r="E55" s="86"/>
      <c r="F55" s="30"/>
      <c r="G55" s="30"/>
      <c r="H55" s="30"/>
      <c r="I55" s="30"/>
      <c r="J55" s="81"/>
      <c r="Y55" s="8"/>
      <c r="Z55" s="8"/>
      <c r="AA55" s="8"/>
      <c r="AB55" s="8"/>
      <c r="AC55" s="8"/>
      <c r="AD55" s="8"/>
      <c r="AE55" s="8"/>
      <c r="AF55" s="8"/>
      <c r="AG55" s="8"/>
      <c r="AH55" s="8"/>
      <c r="AI55" s="8"/>
      <c r="AJ55" s="8"/>
      <c r="AK55" s="8"/>
      <c r="AL55" s="8"/>
      <c r="AM55" s="8"/>
      <c r="AN55" s="8"/>
      <c r="AO55" s="8"/>
      <c r="AP55" s="8"/>
      <c r="AQ55" s="8"/>
      <c r="AR55" s="8"/>
      <c r="AS55" s="8"/>
      <c r="AT55" s="8"/>
      <c r="AU55" s="8"/>
      <c r="AV55" s="8"/>
      <c r="AW55" s="8"/>
      <c r="AX55" s="8"/>
      <c r="AY55" s="8"/>
      <c r="AZ55" s="8"/>
      <c r="BA55" s="8"/>
      <c r="BB55" s="8"/>
      <c r="BC55" s="8"/>
      <c r="BD55" s="8"/>
    </row>
    <row r="56" spans="4:56" x14ac:dyDescent="0.25">
      <c r="D56" s="87">
        <v>50</v>
      </c>
      <c r="E56" s="86"/>
      <c r="F56" s="30"/>
      <c r="G56" s="30"/>
      <c r="H56" s="30"/>
      <c r="I56" s="30"/>
      <c r="J56" s="81"/>
      <c r="Y56" s="8"/>
      <c r="Z56" s="8"/>
      <c r="AA56" s="8"/>
      <c r="AB56" s="8"/>
      <c r="AC56" s="8"/>
      <c r="AD56" s="8"/>
      <c r="AE56" s="8"/>
      <c r="AF56" s="8"/>
      <c r="AG56" s="8"/>
      <c r="AH56" s="8"/>
      <c r="AI56" s="8"/>
      <c r="AJ56" s="8"/>
      <c r="AK56" s="8"/>
      <c r="AL56" s="8"/>
      <c r="AM56" s="8"/>
      <c r="AN56" s="8"/>
      <c r="AO56" s="8"/>
      <c r="AP56" s="8"/>
      <c r="AQ56" s="8"/>
      <c r="AR56" s="8"/>
      <c r="AS56" s="8"/>
      <c r="AT56" s="8"/>
      <c r="AU56" s="8"/>
      <c r="AV56" s="8"/>
      <c r="AW56" s="8"/>
      <c r="AX56" s="8"/>
      <c r="AY56" s="8"/>
      <c r="AZ56" s="8"/>
      <c r="BA56" s="8"/>
      <c r="BB56" s="8"/>
      <c r="BC56" s="8"/>
      <c r="BD56" s="8"/>
    </row>
    <row r="57" spans="4:56" x14ac:dyDescent="0.25">
      <c r="D57" s="87">
        <v>51</v>
      </c>
      <c r="E57" s="86"/>
      <c r="F57" s="30"/>
      <c r="G57" s="30"/>
      <c r="H57" s="30"/>
      <c r="I57" s="30"/>
      <c r="J57" s="81"/>
      <c r="Y57" s="8"/>
      <c r="Z57" s="8"/>
      <c r="AA57" s="8"/>
      <c r="AB57" s="8"/>
      <c r="AC57" s="8"/>
      <c r="AD57" s="8"/>
      <c r="AE57" s="8"/>
      <c r="AF57" s="8"/>
      <c r="AG57" s="8"/>
      <c r="AH57" s="8"/>
      <c r="AI57" s="8"/>
      <c r="AJ57" s="8"/>
      <c r="AK57" s="8"/>
      <c r="AL57" s="8"/>
      <c r="AM57" s="8"/>
      <c r="AN57" s="8"/>
      <c r="AO57" s="8"/>
      <c r="AP57" s="8"/>
      <c r="AQ57" s="8"/>
      <c r="AR57" s="8"/>
      <c r="AS57" s="8"/>
      <c r="AT57" s="8"/>
      <c r="AU57" s="8"/>
      <c r="AV57" s="8"/>
      <c r="AW57" s="8"/>
      <c r="AX57" s="8"/>
      <c r="AY57" s="8"/>
      <c r="AZ57" s="8"/>
      <c r="BA57" s="8"/>
      <c r="BB57" s="8"/>
      <c r="BC57" s="8"/>
      <c r="BD57" s="8"/>
    </row>
    <row r="58" spans="4:56" x14ac:dyDescent="0.25">
      <c r="D58" s="87">
        <v>52</v>
      </c>
      <c r="E58" s="86"/>
      <c r="F58" s="30"/>
      <c r="G58" s="30"/>
      <c r="H58" s="30"/>
      <c r="I58" s="30"/>
      <c r="J58" s="81"/>
      <c r="Y58" s="8"/>
      <c r="Z58" s="8"/>
      <c r="AA58" s="8"/>
      <c r="AB58" s="8"/>
      <c r="AC58" s="8"/>
      <c r="AD58" s="8"/>
      <c r="AE58" s="8"/>
      <c r="AF58" s="8"/>
      <c r="AG58" s="8"/>
      <c r="AH58" s="8"/>
      <c r="AI58" s="8"/>
      <c r="AJ58" s="8"/>
      <c r="AK58" s="8"/>
      <c r="AL58" s="8"/>
      <c r="AM58" s="8"/>
      <c r="AN58" s="8"/>
      <c r="AO58" s="8"/>
      <c r="AP58" s="8"/>
      <c r="AQ58" s="8"/>
      <c r="AR58" s="8"/>
      <c r="AS58" s="8"/>
      <c r="AT58" s="8"/>
      <c r="AU58" s="8"/>
      <c r="AV58" s="8"/>
      <c r="AW58" s="8"/>
      <c r="AX58" s="8"/>
      <c r="AY58" s="8"/>
      <c r="AZ58" s="8"/>
      <c r="BA58" s="8"/>
      <c r="BB58" s="8"/>
      <c r="BC58" s="8"/>
      <c r="BD58" s="8"/>
    </row>
    <row r="59" spans="4:56" x14ac:dyDescent="0.25">
      <c r="D59" s="87">
        <v>53</v>
      </c>
      <c r="E59" s="86"/>
      <c r="F59" s="30"/>
      <c r="G59" s="30"/>
      <c r="H59" s="30"/>
      <c r="I59" s="30"/>
      <c r="J59" s="81"/>
      <c r="Y59" s="8"/>
      <c r="Z59" s="8"/>
      <c r="AA59" s="8"/>
      <c r="AB59" s="8"/>
      <c r="AC59" s="8"/>
      <c r="AD59" s="8"/>
      <c r="AE59" s="8"/>
      <c r="AF59" s="8"/>
      <c r="AG59" s="8"/>
      <c r="AH59" s="8"/>
      <c r="AI59" s="8"/>
      <c r="AJ59" s="8"/>
      <c r="AK59" s="8"/>
      <c r="AL59" s="8"/>
      <c r="AM59" s="8"/>
      <c r="AN59" s="8"/>
      <c r="AO59" s="8"/>
      <c r="AP59" s="8"/>
      <c r="AQ59" s="8"/>
      <c r="AR59" s="8"/>
      <c r="AS59" s="8"/>
      <c r="AT59" s="8"/>
      <c r="AU59" s="8"/>
      <c r="AV59" s="8"/>
      <c r="AW59" s="8"/>
      <c r="AX59" s="8"/>
      <c r="AY59" s="8"/>
      <c r="AZ59" s="8"/>
      <c r="BA59" s="8"/>
      <c r="BB59" s="8"/>
      <c r="BC59" s="8"/>
      <c r="BD59" s="8"/>
    </row>
    <row r="60" spans="4:56" x14ac:dyDescent="0.25">
      <c r="D60" s="87">
        <v>54</v>
      </c>
      <c r="E60" s="86"/>
      <c r="F60" s="30"/>
      <c r="G60" s="30"/>
      <c r="H60" s="30"/>
      <c r="I60" s="30"/>
      <c r="J60" s="81"/>
      <c r="Y60" s="8"/>
      <c r="Z60" s="8"/>
      <c r="AA60" s="8"/>
      <c r="AB60" s="8"/>
      <c r="AC60" s="8"/>
      <c r="AD60" s="8"/>
      <c r="AE60" s="8"/>
      <c r="AF60" s="8"/>
      <c r="AG60" s="8"/>
      <c r="AH60" s="8"/>
      <c r="AI60" s="8"/>
      <c r="AJ60" s="8"/>
      <c r="AK60" s="8"/>
      <c r="AL60" s="8"/>
      <c r="AM60" s="8"/>
      <c r="AN60" s="8"/>
      <c r="AO60" s="8"/>
      <c r="AP60" s="8"/>
      <c r="AQ60" s="8"/>
      <c r="AR60" s="8"/>
      <c r="AS60" s="8"/>
      <c r="AT60" s="8"/>
      <c r="AU60" s="8"/>
      <c r="AV60" s="8"/>
      <c r="AW60" s="8"/>
      <c r="AX60" s="8"/>
      <c r="AY60" s="8"/>
      <c r="AZ60" s="8"/>
      <c r="BA60" s="8"/>
      <c r="BB60" s="8"/>
      <c r="BC60" s="8"/>
      <c r="BD60" s="8"/>
    </row>
    <row r="61" spans="4:56" x14ac:dyDescent="0.25">
      <c r="D61" s="87">
        <v>55</v>
      </c>
      <c r="E61" s="86"/>
      <c r="F61" s="30"/>
      <c r="G61" s="30"/>
      <c r="H61" s="30"/>
      <c r="I61" s="30"/>
      <c r="J61" s="81"/>
      <c r="Y61" s="8"/>
      <c r="Z61" s="8"/>
      <c r="AA61" s="8"/>
      <c r="AB61" s="8"/>
      <c r="AC61" s="8"/>
      <c r="AD61" s="8"/>
      <c r="AE61" s="8"/>
      <c r="AF61" s="8"/>
      <c r="AG61" s="8"/>
      <c r="AH61" s="8"/>
      <c r="AI61" s="8"/>
      <c r="AJ61" s="8"/>
      <c r="AK61" s="8"/>
      <c r="AL61" s="8"/>
      <c r="AM61" s="8"/>
      <c r="AN61" s="8"/>
      <c r="AO61" s="8"/>
      <c r="AP61" s="8"/>
      <c r="AQ61" s="8"/>
      <c r="AR61" s="8"/>
      <c r="AS61" s="8"/>
      <c r="AT61" s="8"/>
      <c r="AU61" s="8"/>
      <c r="AV61" s="8"/>
      <c r="AW61" s="8"/>
      <c r="AX61" s="8"/>
      <c r="AY61" s="8"/>
      <c r="AZ61" s="8"/>
      <c r="BA61" s="8"/>
      <c r="BB61" s="8"/>
      <c r="BC61" s="8"/>
      <c r="BD61" s="8"/>
    </row>
    <row r="62" spans="4:56" x14ac:dyDescent="0.25">
      <c r="D62" s="87">
        <v>56</v>
      </c>
      <c r="E62" s="86"/>
      <c r="F62" s="30"/>
      <c r="G62" s="30"/>
      <c r="H62" s="30"/>
      <c r="I62" s="30"/>
      <c r="J62" s="81"/>
      <c r="Y62" s="8"/>
      <c r="Z62" s="8"/>
      <c r="AA62" s="8"/>
      <c r="AB62" s="8"/>
      <c r="AC62" s="8"/>
      <c r="AD62" s="8"/>
      <c r="AE62" s="8"/>
      <c r="AF62" s="8"/>
      <c r="AG62" s="8"/>
      <c r="AH62" s="8"/>
      <c r="AI62" s="8"/>
      <c r="AJ62" s="8"/>
      <c r="AK62" s="8"/>
      <c r="AL62" s="8"/>
      <c r="AM62" s="8"/>
      <c r="AN62" s="8"/>
      <c r="AO62" s="8"/>
      <c r="AP62" s="8"/>
      <c r="AQ62" s="8"/>
      <c r="AR62" s="8"/>
      <c r="AS62" s="8"/>
      <c r="AT62" s="8"/>
      <c r="AU62" s="8"/>
      <c r="AV62" s="8"/>
      <c r="AW62" s="8"/>
      <c r="AX62" s="8"/>
      <c r="AY62" s="8"/>
      <c r="AZ62" s="8"/>
      <c r="BA62" s="8"/>
      <c r="BB62" s="8"/>
      <c r="BC62" s="8"/>
      <c r="BD62" s="8"/>
    </row>
    <row r="63" spans="4:56" x14ac:dyDescent="0.25">
      <c r="D63" s="87">
        <v>57</v>
      </c>
      <c r="E63" s="86"/>
      <c r="F63" s="30"/>
      <c r="G63" s="30"/>
      <c r="H63" s="30"/>
      <c r="I63" s="30"/>
      <c r="J63" s="81"/>
      <c r="Y63" s="8"/>
      <c r="Z63" s="8"/>
      <c r="AA63" s="8"/>
      <c r="AB63" s="8"/>
      <c r="AC63" s="8"/>
      <c r="AD63" s="8"/>
      <c r="AE63" s="8"/>
      <c r="AF63" s="8"/>
      <c r="AG63" s="8"/>
      <c r="AH63" s="8"/>
      <c r="AI63" s="8"/>
      <c r="AJ63" s="8"/>
      <c r="AK63" s="8"/>
      <c r="AL63" s="8"/>
      <c r="AM63" s="8"/>
      <c r="AN63" s="8"/>
      <c r="AO63" s="8"/>
      <c r="AP63" s="8"/>
      <c r="AQ63" s="8"/>
      <c r="AR63" s="8"/>
      <c r="AS63" s="8"/>
      <c r="AT63" s="8"/>
      <c r="AU63" s="8"/>
      <c r="AV63" s="8"/>
      <c r="AW63" s="8"/>
      <c r="AX63" s="8"/>
      <c r="AY63" s="8"/>
      <c r="AZ63" s="8"/>
      <c r="BA63" s="8"/>
      <c r="BB63" s="8"/>
      <c r="BC63" s="8"/>
      <c r="BD63" s="8"/>
    </row>
    <row r="64" spans="4:56" x14ac:dyDescent="0.25">
      <c r="D64" s="87">
        <v>58</v>
      </c>
      <c r="E64" s="86"/>
      <c r="F64" s="30"/>
      <c r="G64" s="30"/>
      <c r="H64" s="30"/>
      <c r="I64" s="30"/>
      <c r="J64" s="81"/>
      <c r="Y64" s="8"/>
      <c r="Z64" s="8"/>
      <c r="AA64" s="8"/>
      <c r="AB64" s="8"/>
      <c r="AC64" s="8"/>
      <c r="AD64" s="8"/>
      <c r="AE64" s="8"/>
      <c r="AF64" s="8"/>
      <c r="AG64" s="8"/>
      <c r="AH64" s="8"/>
      <c r="AI64" s="8"/>
      <c r="AJ64" s="8"/>
      <c r="AK64" s="8"/>
      <c r="AL64" s="8"/>
      <c r="AM64" s="8"/>
      <c r="AN64" s="8"/>
      <c r="AO64" s="8"/>
      <c r="AP64" s="8"/>
      <c r="AQ64" s="8"/>
      <c r="AR64" s="8"/>
      <c r="AS64" s="8"/>
      <c r="AT64" s="8"/>
      <c r="AU64" s="8"/>
      <c r="AV64" s="8"/>
      <c r="AW64" s="8"/>
      <c r="AX64" s="8"/>
      <c r="AY64" s="8"/>
      <c r="AZ64" s="8"/>
      <c r="BA64" s="8"/>
      <c r="BB64" s="8"/>
      <c r="BC64" s="8"/>
      <c r="BD64" s="8"/>
    </row>
    <row r="65" spans="4:56" x14ac:dyDescent="0.25">
      <c r="D65" s="87">
        <v>59</v>
      </c>
      <c r="E65" s="86"/>
      <c r="F65" s="30"/>
      <c r="G65" s="30"/>
      <c r="H65" s="30"/>
      <c r="I65" s="30"/>
      <c r="J65" s="81"/>
      <c r="Y65" s="8"/>
      <c r="Z65" s="8"/>
      <c r="AA65" s="8"/>
      <c r="AB65" s="8"/>
      <c r="AC65" s="8"/>
      <c r="AD65" s="8"/>
      <c r="AE65" s="8"/>
      <c r="AF65" s="8"/>
      <c r="AG65" s="8"/>
      <c r="AH65" s="8"/>
      <c r="AI65" s="8"/>
      <c r="AJ65" s="8"/>
      <c r="AK65" s="8"/>
      <c r="AL65" s="8"/>
      <c r="AM65" s="8"/>
      <c r="AN65" s="8"/>
      <c r="AO65" s="8"/>
      <c r="AP65" s="8"/>
      <c r="AQ65" s="8"/>
      <c r="AR65" s="8"/>
      <c r="AS65" s="8"/>
      <c r="AT65" s="8"/>
      <c r="AU65" s="8"/>
      <c r="AV65" s="8"/>
      <c r="AW65" s="8"/>
      <c r="AX65" s="8"/>
      <c r="AY65" s="8"/>
      <c r="AZ65" s="8"/>
      <c r="BA65" s="8"/>
      <c r="BB65" s="8"/>
      <c r="BC65" s="8"/>
      <c r="BD65" s="8"/>
    </row>
    <row r="66" spans="4:56" x14ac:dyDescent="0.25">
      <c r="D66" s="87">
        <v>60</v>
      </c>
      <c r="E66" s="86"/>
      <c r="F66" s="30"/>
      <c r="G66" s="30"/>
      <c r="H66" s="30"/>
      <c r="I66" s="30"/>
      <c r="J66" s="81"/>
      <c r="Y66" s="8"/>
      <c r="Z66" s="8"/>
      <c r="AA66" s="8"/>
      <c r="AB66" s="8"/>
      <c r="AC66" s="8"/>
      <c r="AD66" s="8"/>
      <c r="AE66" s="8"/>
      <c r="AF66" s="8"/>
      <c r="AG66" s="8"/>
      <c r="AH66" s="8"/>
      <c r="AI66" s="8"/>
      <c r="AJ66" s="8"/>
      <c r="AK66" s="8"/>
      <c r="AL66" s="8"/>
      <c r="AM66" s="8"/>
      <c r="AN66" s="8"/>
      <c r="AO66" s="8"/>
      <c r="AP66" s="8"/>
      <c r="AQ66" s="8"/>
      <c r="AR66" s="8"/>
      <c r="AS66" s="8"/>
      <c r="AT66" s="8"/>
      <c r="AU66" s="8"/>
      <c r="AV66" s="8"/>
      <c r="AW66" s="8"/>
      <c r="AX66" s="8"/>
      <c r="AY66" s="8"/>
      <c r="AZ66" s="8"/>
      <c r="BA66" s="8"/>
      <c r="BB66" s="8"/>
      <c r="BC66" s="8"/>
      <c r="BD66" s="8"/>
    </row>
    <row r="67" spans="4:56" x14ac:dyDescent="0.25">
      <c r="D67" s="87">
        <v>61</v>
      </c>
      <c r="E67" s="86"/>
      <c r="F67" s="30"/>
      <c r="G67" s="30"/>
      <c r="H67" s="30"/>
      <c r="I67" s="30"/>
      <c r="J67" s="81"/>
      <c r="Y67" s="8"/>
      <c r="Z67" s="8"/>
      <c r="AA67" s="8"/>
      <c r="AB67" s="8"/>
      <c r="AC67" s="8"/>
      <c r="AD67" s="8"/>
      <c r="AE67" s="8"/>
      <c r="AF67" s="8"/>
      <c r="AG67" s="8"/>
      <c r="AH67" s="8"/>
      <c r="AI67" s="8"/>
      <c r="AJ67" s="8"/>
      <c r="AK67" s="8"/>
      <c r="AL67" s="8"/>
      <c r="AM67" s="8"/>
      <c r="AN67" s="8"/>
      <c r="AO67" s="8"/>
      <c r="AP67" s="8"/>
      <c r="AQ67" s="8"/>
      <c r="AR67" s="8"/>
      <c r="AS67" s="8"/>
      <c r="AT67" s="8"/>
      <c r="AU67" s="8"/>
      <c r="AV67" s="8"/>
      <c r="AW67" s="8"/>
      <c r="AX67" s="8"/>
      <c r="AY67" s="8"/>
      <c r="AZ67" s="8"/>
      <c r="BA67" s="8"/>
      <c r="BB67" s="8"/>
      <c r="BC67" s="8"/>
      <c r="BD67" s="8"/>
    </row>
    <row r="68" spans="4:56" x14ac:dyDescent="0.25">
      <c r="D68" s="87">
        <v>62</v>
      </c>
      <c r="E68" s="86"/>
      <c r="F68" s="30"/>
      <c r="G68" s="30"/>
      <c r="H68" s="30"/>
      <c r="I68" s="30"/>
      <c r="J68" s="81"/>
      <c r="Y68" s="8"/>
      <c r="Z68" s="8"/>
      <c r="AA68" s="8"/>
      <c r="AB68" s="8"/>
      <c r="AC68" s="8"/>
      <c r="AD68" s="8"/>
      <c r="AE68" s="8"/>
      <c r="AF68" s="8"/>
      <c r="AG68" s="8"/>
      <c r="AH68" s="8"/>
      <c r="AI68" s="8"/>
      <c r="AJ68" s="8"/>
      <c r="AK68" s="8"/>
      <c r="AL68" s="8"/>
      <c r="AM68" s="8"/>
      <c r="AN68" s="8"/>
      <c r="AO68" s="8"/>
      <c r="AP68" s="8"/>
      <c r="AQ68" s="8"/>
      <c r="AR68" s="8"/>
      <c r="AS68" s="8"/>
      <c r="AT68" s="8"/>
      <c r="AU68" s="8"/>
      <c r="AV68" s="8"/>
      <c r="AW68" s="8"/>
      <c r="AX68" s="8"/>
      <c r="AY68" s="8"/>
      <c r="AZ68" s="8"/>
      <c r="BA68" s="8"/>
      <c r="BB68" s="8"/>
      <c r="BC68" s="8"/>
      <c r="BD68" s="8"/>
    </row>
    <row r="69" spans="4:56" x14ac:dyDescent="0.25">
      <c r="D69" s="87">
        <v>63</v>
      </c>
      <c r="E69" s="86"/>
      <c r="F69" s="30"/>
      <c r="G69" s="30"/>
      <c r="H69" s="30"/>
      <c r="I69" s="30"/>
      <c r="J69" s="81"/>
      <c r="Y69" s="8"/>
      <c r="Z69" s="8"/>
      <c r="AA69" s="8"/>
      <c r="AB69" s="8"/>
      <c r="AC69" s="8"/>
      <c r="AD69" s="8"/>
      <c r="AE69" s="8"/>
      <c r="AF69" s="8"/>
      <c r="AG69" s="8"/>
      <c r="AH69" s="8"/>
      <c r="AI69" s="8"/>
      <c r="AJ69" s="8"/>
      <c r="AK69" s="8"/>
      <c r="AL69" s="8"/>
      <c r="AM69" s="8"/>
      <c r="AN69" s="8"/>
      <c r="AO69" s="8"/>
      <c r="AP69" s="8"/>
      <c r="AQ69" s="8"/>
      <c r="AR69" s="8"/>
      <c r="AS69" s="8"/>
      <c r="AT69" s="8"/>
      <c r="AU69" s="8"/>
      <c r="AV69" s="8"/>
      <c r="AW69" s="8"/>
      <c r="AX69" s="8"/>
      <c r="AY69" s="8"/>
      <c r="AZ69" s="8"/>
      <c r="BA69" s="8"/>
      <c r="BB69" s="8"/>
      <c r="BC69" s="8"/>
      <c r="BD69" s="8"/>
    </row>
    <row r="70" spans="4:56" x14ac:dyDescent="0.25">
      <c r="D70" s="87">
        <v>64</v>
      </c>
      <c r="E70" s="86"/>
      <c r="F70" s="30"/>
      <c r="G70" s="30"/>
      <c r="H70" s="30"/>
      <c r="I70" s="30"/>
      <c r="J70" s="81"/>
      <c r="Y70" s="8"/>
      <c r="Z70" s="8"/>
      <c r="AA70" s="8"/>
      <c r="AB70" s="8"/>
      <c r="AC70" s="8"/>
      <c r="AD70" s="8"/>
      <c r="AE70" s="8"/>
      <c r="AF70" s="8"/>
      <c r="AG70" s="8"/>
      <c r="AH70" s="8"/>
      <c r="AI70" s="8"/>
      <c r="AJ70" s="8"/>
      <c r="AK70" s="8"/>
      <c r="AL70" s="8"/>
      <c r="AM70" s="8"/>
      <c r="AN70" s="8"/>
      <c r="AO70" s="8"/>
      <c r="AP70" s="8"/>
      <c r="AQ70" s="8"/>
      <c r="AR70" s="8"/>
      <c r="AS70" s="8"/>
      <c r="AT70" s="8"/>
      <c r="AU70" s="8"/>
      <c r="AV70" s="8"/>
      <c r="AW70" s="8"/>
      <c r="AX70" s="8"/>
      <c r="AY70" s="8"/>
      <c r="AZ70" s="8"/>
      <c r="BA70" s="8"/>
      <c r="BB70" s="8"/>
      <c r="BC70" s="8"/>
      <c r="BD70" s="8"/>
    </row>
    <row r="71" spans="4:56" x14ac:dyDescent="0.25">
      <c r="D71" s="87">
        <v>65</v>
      </c>
      <c r="E71" s="86"/>
      <c r="F71" s="30"/>
      <c r="G71" s="30"/>
      <c r="H71" s="30"/>
      <c r="I71" s="30"/>
      <c r="J71" s="81"/>
      <c r="Y71" s="8"/>
      <c r="Z71" s="8"/>
      <c r="AA71" s="8"/>
      <c r="AB71" s="8"/>
      <c r="AC71" s="8"/>
      <c r="AD71" s="8"/>
      <c r="AE71" s="8"/>
      <c r="AF71" s="8"/>
      <c r="AG71" s="8"/>
      <c r="AH71" s="8"/>
      <c r="AI71" s="8"/>
      <c r="AJ71" s="8"/>
      <c r="AK71" s="8"/>
      <c r="AL71" s="8"/>
      <c r="AM71" s="8"/>
      <c r="AN71" s="8"/>
      <c r="AO71" s="8"/>
      <c r="AP71" s="8"/>
      <c r="AQ71" s="8"/>
      <c r="AR71" s="8"/>
      <c r="AS71" s="8"/>
      <c r="AT71" s="8"/>
      <c r="AU71" s="8"/>
      <c r="AV71" s="8"/>
      <c r="AW71" s="8"/>
      <c r="AX71" s="8"/>
      <c r="AY71" s="8"/>
      <c r="AZ71" s="8"/>
      <c r="BA71" s="8"/>
      <c r="BB71" s="8"/>
      <c r="BC71" s="8"/>
      <c r="BD71" s="8"/>
    </row>
    <row r="72" spans="4:56" x14ac:dyDescent="0.25">
      <c r="D72" s="87">
        <v>66</v>
      </c>
      <c r="E72" s="86"/>
      <c r="F72" s="30"/>
      <c r="G72" s="30"/>
      <c r="H72" s="30"/>
      <c r="I72" s="30"/>
      <c r="J72" s="81"/>
      <c r="Y72" s="8"/>
      <c r="Z72" s="8"/>
      <c r="AA72" s="8"/>
      <c r="AB72" s="8"/>
      <c r="AC72" s="8"/>
      <c r="AD72" s="8"/>
      <c r="AE72" s="8"/>
      <c r="AF72" s="8"/>
      <c r="AG72" s="8"/>
      <c r="AH72" s="8"/>
      <c r="AI72" s="8"/>
      <c r="AJ72" s="8"/>
      <c r="AK72" s="8"/>
      <c r="AL72" s="8"/>
      <c r="AM72" s="8"/>
      <c r="AN72" s="8"/>
      <c r="AO72" s="8"/>
      <c r="AP72" s="8"/>
      <c r="AQ72" s="8"/>
      <c r="AR72" s="8"/>
      <c r="AS72" s="8"/>
      <c r="AT72" s="8"/>
      <c r="AU72" s="8"/>
      <c r="AV72" s="8"/>
      <c r="AW72" s="8"/>
      <c r="AX72" s="8"/>
      <c r="AY72" s="8"/>
      <c r="AZ72" s="8"/>
      <c r="BA72" s="8"/>
      <c r="BB72" s="8"/>
      <c r="BC72" s="8"/>
      <c r="BD72" s="8"/>
    </row>
    <row r="73" spans="4:56" x14ac:dyDescent="0.25">
      <c r="D73" s="87">
        <v>67</v>
      </c>
      <c r="E73" s="86"/>
      <c r="F73" s="30"/>
      <c r="G73" s="30"/>
      <c r="H73" s="30"/>
      <c r="I73" s="30"/>
      <c r="J73" s="81"/>
      <c r="Y73" s="8"/>
      <c r="Z73" s="8"/>
      <c r="AA73" s="8"/>
      <c r="AB73" s="8"/>
      <c r="AC73" s="8"/>
      <c r="AD73" s="8"/>
      <c r="AE73" s="8"/>
      <c r="AF73" s="8"/>
      <c r="AG73" s="8"/>
      <c r="AH73" s="8"/>
      <c r="AI73" s="8"/>
      <c r="AJ73" s="8"/>
      <c r="AK73" s="8"/>
      <c r="AL73" s="8"/>
      <c r="AM73" s="8"/>
      <c r="AN73" s="8"/>
      <c r="AO73" s="8"/>
      <c r="AP73" s="8"/>
      <c r="AQ73" s="8"/>
      <c r="AR73" s="8"/>
      <c r="AS73" s="8"/>
      <c r="AT73" s="8"/>
      <c r="AU73" s="8"/>
      <c r="AV73" s="8"/>
      <c r="AW73" s="8"/>
      <c r="AX73" s="8"/>
      <c r="AY73" s="8"/>
      <c r="AZ73" s="8"/>
      <c r="BA73" s="8"/>
      <c r="BB73" s="8"/>
      <c r="BC73" s="8"/>
      <c r="BD73" s="8"/>
    </row>
    <row r="74" spans="4:56" x14ac:dyDescent="0.25">
      <c r="D74" s="87">
        <v>68</v>
      </c>
      <c r="E74" s="86"/>
      <c r="F74" s="30"/>
      <c r="G74" s="30"/>
      <c r="H74" s="30"/>
      <c r="I74" s="30"/>
      <c r="J74" s="81"/>
      <c r="Y74" s="8"/>
      <c r="Z74" s="8"/>
      <c r="AA74" s="8"/>
      <c r="AB74" s="8"/>
      <c r="AC74" s="8"/>
      <c r="AD74" s="8"/>
      <c r="AE74" s="8"/>
      <c r="AF74" s="8"/>
      <c r="AG74" s="8"/>
      <c r="AH74" s="8"/>
      <c r="AI74" s="8"/>
      <c r="AJ74" s="8"/>
      <c r="AK74" s="8"/>
      <c r="AL74" s="8"/>
      <c r="AM74" s="8"/>
      <c r="AN74" s="8"/>
      <c r="AO74" s="8"/>
      <c r="AP74" s="8"/>
      <c r="AQ74" s="8"/>
      <c r="AR74" s="8"/>
      <c r="AS74" s="8"/>
      <c r="AT74" s="8"/>
      <c r="AU74" s="8"/>
      <c r="AV74" s="8"/>
      <c r="AW74" s="8"/>
      <c r="AX74" s="8"/>
      <c r="AY74" s="8"/>
      <c r="AZ74" s="8"/>
      <c r="BA74" s="8"/>
      <c r="BB74" s="8"/>
      <c r="BC74" s="8"/>
      <c r="BD74" s="8"/>
    </row>
    <row r="75" spans="4:56" x14ac:dyDescent="0.25">
      <c r="D75" s="87">
        <v>69</v>
      </c>
      <c r="E75" s="86"/>
      <c r="F75" s="30"/>
      <c r="G75" s="30"/>
      <c r="H75" s="30"/>
      <c r="I75" s="30"/>
      <c r="J75" s="81"/>
      <c r="Y75" s="8"/>
      <c r="Z75" s="8"/>
      <c r="AA75" s="8"/>
      <c r="AB75" s="8"/>
      <c r="AC75" s="8"/>
      <c r="AD75" s="8"/>
      <c r="AE75" s="8"/>
      <c r="AF75" s="8"/>
      <c r="AG75" s="8"/>
      <c r="AH75" s="8"/>
      <c r="AI75" s="8"/>
      <c r="AJ75" s="8"/>
      <c r="AK75" s="8"/>
      <c r="AL75" s="8"/>
      <c r="AM75" s="8"/>
      <c r="AN75" s="8"/>
      <c r="AO75" s="8"/>
      <c r="AP75" s="8"/>
      <c r="AQ75" s="8"/>
      <c r="AR75" s="8"/>
      <c r="AS75" s="8"/>
      <c r="AT75" s="8"/>
      <c r="AU75" s="8"/>
      <c r="AV75" s="8"/>
      <c r="AW75" s="8"/>
      <c r="AX75" s="8"/>
      <c r="AY75" s="8"/>
      <c r="AZ75" s="8"/>
      <c r="BA75" s="8"/>
      <c r="BB75" s="8"/>
      <c r="BC75" s="8"/>
      <c r="BD75" s="8"/>
    </row>
    <row r="76" spans="4:56" x14ac:dyDescent="0.25">
      <c r="D76" s="87">
        <v>70</v>
      </c>
      <c r="E76" s="86"/>
      <c r="F76" s="30"/>
      <c r="G76" s="30"/>
      <c r="H76" s="30"/>
      <c r="I76" s="30"/>
      <c r="J76" s="81"/>
      <c r="Y76" s="8"/>
      <c r="Z76" s="8"/>
      <c r="AA76" s="8"/>
      <c r="AB76" s="8"/>
      <c r="AC76" s="8"/>
      <c r="AD76" s="8"/>
      <c r="AE76" s="8"/>
      <c r="AF76" s="8"/>
      <c r="AG76" s="8"/>
      <c r="AH76" s="8"/>
      <c r="AI76" s="8"/>
      <c r="AJ76" s="8"/>
      <c r="AK76" s="8"/>
      <c r="AL76" s="8"/>
      <c r="AM76" s="8"/>
      <c r="AN76" s="8"/>
      <c r="AO76" s="8"/>
      <c r="AP76" s="8"/>
      <c r="AQ76" s="8"/>
      <c r="AR76" s="8"/>
      <c r="AS76" s="8"/>
      <c r="AT76" s="8"/>
      <c r="AU76" s="8"/>
      <c r="AV76" s="8"/>
      <c r="AW76" s="8"/>
      <c r="AX76" s="8"/>
      <c r="AY76" s="8"/>
      <c r="AZ76" s="8"/>
      <c r="BA76" s="8"/>
      <c r="BB76" s="8"/>
      <c r="BC76" s="8"/>
      <c r="BD76" s="8"/>
    </row>
    <row r="77" spans="4:56" x14ac:dyDescent="0.25">
      <c r="D77" s="87">
        <v>71</v>
      </c>
      <c r="E77" s="86"/>
      <c r="F77" s="30"/>
      <c r="G77" s="30"/>
      <c r="H77" s="30"/>
      <c r="I77" s="30"/>
      <c r="J77" s="81"/>
      <c r="Y77" s="8"/>
      <c r="Z77" s="8"/>
      <c r="AA77" s="8"/>
      <c r="AB77" s="8"/>
      <c r="AC77" s="8"/>
      <c r="AD77" s="8"/>
      <c r="AE77" s="8"/>
      <c r="AF77" s="8"/>
      <c r="AG77" s="8"/>
      <c r="AH77" s="8"/>
      <c r="AI77" s="8"/>
      <c r="AJ77" s="8"/>
      <c r="AK77" s="8"/>
      <c r="AL77" s="8"/>
      <c r="AM77" s="8"/>
      <c r="AN77" s="8"/>
      <c r="AO77" s="8"/>
      <c r="AP77" s="8"/>
      <c r="AQ77" s="8"/>
      <c r="AR77" s="8"/>
      <c r="AS77" s="8"/>
      <c r="AT77" s="8"/>
      <c r="AU77" s="8"/>
      <c r="AV77" s="8"/>
      <c r="AW77" s="8"/>
      <c r="AX77" s="8"/>
      <c r="AY77" s="8"/>
      <c r="AZ77" s="8"/>
      <c r="BA77" s="8"/>
      <c r="BB77" s="8"/>
      <c r="BC77" s="8"/>
      <c r="BD77" s="8"/>
    </row>
    <row r="78" spans="4:56" x14ac:dyDescent="0.25">
      <c r="D78" s="87">
        <v>72</v>
      </c>
      <c r="E78" s="86"/>
      <c r="F78" s="30"/>
      <c r="G78" s="30"/>
      <c r="H78" s="30"/>
      <c r="I78" s="30"/>
      <c r="J78" s="81"/>
      <c r="Y78" s="8"/>
      <c r="Z78" s="8"/>
      <c r="AA78" s="8"/>
      <c r="AB78" s="8"/>
      <c r="AC78" s="8"/>
      <c r="AD78" s="8"/>
      <c r="AE78" s="8"/>
      <c r="AF78" s="8"/>
      <c r="AG78" s="8"/>
      <c r="AH78" s="8"/>
      <c r="AI78" s="8"/>
      <c r="AJ78" s="8"/>
      <c r="AK78" s="8"/>
      <c r="AL78" s="8"/>
      <c r="AM78" s="8"/>
      <c r="AN78" s="8"/>
      <c r="AO78" s="8"/>
      <c r="AP78" s="8"/>
      <c r="AQ78" s="8"/>
      <c r="AR78" s="8"/>
      <c r="AS78" s="8"/>
      <c r="AT78" s="8"/>
      <c r="AU78" s="8"/>
      <c r="AV78" s="8"/>
      <c r="AW78" s="8"/>
      <c r="AX78" s="8"/>
      <c r="AY78" s="8"/>
      <c r="AZ78" s="8"/>
      <c r="BA78" s="8"/>
      <c r="BB78" s="8"/>
      <c r="BC78" s="8"/>
      <c r="BD78" s="8"/>
    </row>
    <row r="79" spans="4:56" x14ac:dyDescent="0.25">
      <c r="D79" s="87">
        <v>73</v>
      </c>
      <c r="E79" s="86"/>
      <c r="F79" s="30"/>
      <c r="G79" s="30"/>
      <c r="H79" s="30"/>
      <c r="I79" s="30"/>
      <c r="J79" s="81"/>
      <c r="Y79" s="8"/>
      <c r="Z79" s="8"/>
      <c r="AA79" s="8"/>
      <c r="AB79" s="8"/>
      <c r="AC79" s="8"/>
      <c r="AD79" s="8"/>
      <c r="AE79" s="8"/>
      <c r="AF79" s="8"/>
      <c r="AG79" s="8"/>
      <c r="AH79" s="8"/>
      <c r="AI79" s="8"/>
      <c r="AJ79" s="8"/>
      <c r="AK79" s="8"/>
      <c r="AL79" s="8"/>
      <c r="AM79" s="8"/>
      <c r="AN79" s="8"/>
      <c r="AO79" s="8"/>
      <c r="AP79" s="8"/>
      <c r="AQ79" s="8"/>
      <c r="AR79" s="8"/>
      <c r="AS79" s="8"/>
      <c r="AT79" s="8"/>
      <c r="AU79" s="8"/>
      <c r="AV79" s="8"/>
      <c r="AW79" s="8"/>
      <c r="AX79" s="8"/>
      <c r="AY79" s="8"/>
      <c r="AZ79" s="8"/>
      <c r="BA79" s="8"/>
      <c r="BB79" s="8"/>
      <c r="BC79" s="8"/>
      <c r="BD79" s="8"/>
    </row>
    <row r="80" spans="4:56" x14ac:dyDescent="0.25">
      <c r="D80" s="87">
        <v>74</v>
      </c>
      <c r="E80" s="86"/>
      <c r="F80" s="30"/>
      <c r="G80" s="30"/>
      <c r="H80" s="30"/>
      <c r="I80" s="30"/>
      <c r="J80" s="81"/>
      <c r="Y80" s="8"/>
      <c r="Z80" s="8"/>
      <c r="AA80" s="8"/>
      <c r="AB80" s="8"/>
      <c r="AC80" s="8"/>
      <c r="AD80" s="8"/>
      <c r="AE80" s="8"/>
      <c r="AF80" s="8"/>
      <c r="AG80" s="8"/>
      <c r="AH80" s="8"/>
      <c r="AI80" s="8"/>
      <c r="AJ80" s="8"/>
      <c r="AK80" s="8"/>
      <c r="AL80" s="8"/>
      <c r="AM80" s="8"/>
      <c r="AN80" s="8"/>
      <c r="AO80" s="8"/>
      <c r="AP80" s="8"/>
      <c r="AQ80" s="8"/>
      <c r="AR80" s="8"/>
      <c r="AS80" s="8"/>
      <c r="AT80" s="8"/>
      <c r="AU80" s="8"/>
      <c r="AV80" s="8"/>
      <c r="AW80" s="8"/>
      <c r="AX80" s="8"/>
      <c r="AY80" s="8"/>
      <c r="AZ80" s="8"/>
      <c r="BA80" s="8"/>
      <c r="BB80" s="8"/>
      <c r="BC80" s="8"/>
      <c r="BD80" s="8"/>
    </row>
    <row r="81" spans="4:56" x14ac:dyDescent="0.25">
      <c r="D81" s="87">
        <v>75</v>
      </c>
      <c r="E81" s="86"/>
      <c r="F81" s="30"/>
      <c r="G81" s="30"/>
      <c r="H81" s="30"/>
      <c r="I81" s="30"/>
      <c r="J81" s="81"/>
      <c r="Y81" s="8"/>
      <c r="Z81" s="8"/>
      <c r="AA81" s="8"/>
      <c r="AB81" s="8"/>
      <c r="AC81" s="8"/>
      <c r="AD81" s="8"/>
      <c r="AE81" s="8"/>
      <c r="AF81" s="8"/>
      <c r="AG81" s="8"/>
      <c r="AH81" s="8"/>
      <c r="AI81" s="8"/>
      <c r="AJ81" s="8"/>
      <c r="AK81" s="8"/>
      <c r="AL81" s="8"/>
      <c r="AM81" s="8"/>
      <c r="AN81" s="8"/>
      <c r="AO81" s="8"/>
      <c r="AP81" s="8"/>
      <c r="AQ81" s="8"/>
      <c r="AR81" s="8"/>
      <c r="AS81" s="8"/>
      <c r="AT81" s="8"/>
      <c r="AU81" s="8"/>
      <c r="AV81" s="8"/>
      <c r="AW81" s="8"/>
      <c r="AX81" s="8"/>
      <c r="AY81" s="8"/>
      <c r="AZ81" s="8"/>
      <c r="BA81" s="8"/>
      <c r="BB81" s="8"/>
      <c r="BC81" s="8"/>
      <c r="BD81" s="8"/>
    </row>
    <row r="82" spans="4:56" x14ac:dyDescent="0.25">
      <c r="D82" s="87">
        <v>76</v>
      </c>
      <c r="E82" s="86"/>
      <c r="F82" s="30"/>
      <c r="G82" s="30"/>
      <c r="H82" s="30"/>
      <c r="I82" s="30"/>
      <c r="J82" s="81"/>
      <c r="Y82" s="8"/>
      <c r="Z82" s="8"/>
      <c r="AA82" s="8"/>
      <c r="AB82" s="8"/>
      <c r="AC82" s="8"/>
      <c r="AD82" s="8"/>
      <c r="AE82" s="8"/>
      <c r="AF82" s="8"/>
      <c r="AG82" s="8"/>
      <c r="AH82" s="8"/>
      <c r="AI82" s="8"/>
      <c r="AJ82" s="8"/>
      <c r="AK82" s="8"/>
      <c r="AL82" s="8"/>
      <c r="AM82" s="8"/>
      <c r="AN82" s="8"/>
      <c r="AO82" s="8"/>
      <c r="AP82" s="8"/>
      <c r="AQ82" s="8"/>
      <c r="AR82" s="8"/>
      <c r="AS82" s="8"/>
      <c r="AT82" s="8"/>
      <c r="AU82" s="8"/>
      <c r="AV82" s="8"/>
      <c r="AW82" s="8"/>
      <c r="AX82" s="8"/>
      <c r="AY82" s="8"/>
      <c r="AZ82" s="8"/>
      <c r="BA82" s="8"/>
      <c r="BB82" s="8"/>
      <c r="BC82" s="8"/>
      <c r="BD82" s="8"/>
    </row>
    <row r="83" spans="4:56" x14ac:dyDescent="0.25">
      <c r="D83" s="87">
        <v>77</v>
      </c>
      <c r="E83" s="86"/>
      <c r="F83" s="30"/>
      <c r="G83" s="30"/>
      <c r="H83" s="30"/>
      <c r="I83" s="30"/>
      <c r="J83" s="81"/>
      <c r="Y83" s="8"/>
      <c r="Z83" s="8"/>
      <c r="AA83" s="8"/>
      <c r="AB83" s="8"/>
      <c r="AC83" s="8"/>
      <c r="AD83" s="8"/>
      <c r="AE83" s="8"/>
      <c r="AF83" s="8"/>
      <c r="AG83" s="8"/>
      <c r="AH83" s="8"/>
      <c r="AI83" s="8"/>
      <c r="AJ83" s="8"/>
      <c r="AK83" s="8"/>
      <c r="AL83" s="8"/>
      <c r="AM83" s="8"/>
      <c r="AN83" s="8"/>
      <c r="AO83" s="8"/>
      <c r="AP83" s="8"/>
      <c r="AQ83" s="8"/>
      <c r="AR83" s="8"/>
      <c r="AS83" s="8"/>
      <c r="AT83" s="8"/>
      <c r="AU83" s="8"/>
      <c r="AV83" s="8"/>
      <c r="AW83" s="8"/>
      <c r="AX83" s="8"/>
      <c r="AY83" s="8"/>
      <c r="AZ83" s="8"/>
      <c r="BA83" s="8"/>
      <c r="BB83" s="8"/>
      <c r="BC83" s="8"/>
      <c r="BD83" s="8"/>
    </row>
    <row r="84" spans="4:56" x14ac:dyDescent="0.25">
      <c r="D84" s="87">
        <v>78</v>
      </c>
      <c r="E84" s="86"/>
      <c r="F84" s="30"/>
      <c r="G84" s="30"/>
      <c r="H84" s="30"/>
      <c r="I84" s="30"/>
      <c r="J84" s="81"/>
      <c r="Y84" s="8"/>
      <c r="Z84" s="8"/>
      <c r="AA84" s="8"/>
      <c r="AB84" s="8"/>
      <c r="AC84" s="8"/>
      <c r="AD84" s="8"/>
      <c r="AE84" s="8"/>
      <c r="AF84" s="8"/>
      <c r="AG84" s="8"/>
      <c r="AH84" s="8"/>
      <c r="AI84" s="8"/>
      <c r="AJ84" s="8"/>
      <c r="AK84" s="8"/>
      <c r="AL84" s="8"/>
      <c r="AM84" s="8"/>
      <c r="AN84" s="8"/>
      <c r="AO84" s="8"/>
      <c r="AP84" s="8"/>
      <c r="AQ84" s="8"/>
      <c r="AR84" s="8"/>
      <c r="AS84" s="8"/>
      <c r="AT84" s="8"/>
      <c r="AU84" s="8"/>
      <c r="AV84" s="8"/>
      <c r="AW84" s="8"/>
      <c r="AX84" s="8"/>
      <c r="AY84" s="8"/>
      <c r="AZ84" s="8"/>
      <c r="BA84" s="8"/>
      <c r="BB84" s="8"/>
      <c r="BC84" s="8"/>
      <c r="BD84" s="8"/>
    </row>
    <row r="85" spans="4:56" x14ac:dyDescent="0.25">
      <c r="D85" s="87">
        <v>79</v>
      </c>
      <c r="E85" s="86"/>
      <c r="F85" s="30"/>
      <c r="G85" s="30"/>
      <c r="H85" s="30"/>
      <c r="I85" s="30"/>
      <c r="J85" s="81"/>
      <c r="Y85" s="8"/>
      <c r="Z85" s="8"/>
      <c r="AA85" s="8"/>
      <c r="AB85" s="8"/>
      <c r="AC85" s="8"/>
      <c r="AD85" s="8"/>
      <c r="AE85" s="8"/>
      <c r="AF85" s="8"/>
      <c r="AG85" s="8"/>
      <c r="AH85" s="8"/>
      <c r="AI85" s="8"/>
      <c r="AJ85" s="8"/>
      <c r="AK85" s="8"/>
      <c r="AL85" s="8"/>
      <c r="AM85" s="8"/>
      <c r="AN85" s="8"/>
      <c r="AO85" s="8"/>
      <c r="AP85" s="8"/>
      <c r="AQ85" s="8"/>
      <c r="AR85" s="8"/>
      <c r="AS85" s="8"/>
      <c r="AT85" s="8"/>
      <c r="AU85" s="8"/>
      <c r="AV85" s="8"/>
      <c r="AW85" s="8"/>
      <c r="AX85" s="8"/>
      <c r="AY85" s="8"/>
      <c r="AZ85" s="8"/>
      <c r="BA85" s="8"/>
      <c r="BB85" s="8"/>
      <c r="BC85" s="8"/>
      <c r="BD85" s="8"/>
    </row>
    <row r="86" spans="4:56" x14ac:dyDescent="0.25">
      <c r="D86" s="87">
        <v>80</v>
      </c>
      <c r="E86" s="86"/>
      <c r="F86" s="30"/>
      <c r="G86" s="30"/>
      <c r="H86" s="30"/>
      <c r="I86" s="30"/>
      <c r="J86" s="81"/>
      <c r="Y86" s="8"/>
      <c r="Z86" s="8"/>
      <c r="AA86" s="8"/>
      <c r="AB86" s="8"/>
      <c r="AC86" s="8"/>
      <c r="AD86" s="8"/>
      <c r="AE86" s="8"/>
      <c r="AF86" s="8"/>
      <c r="AG86" s="8"/>
      <c r="AH86" s="8"/>
      <c r="AI86" s="8"/>
      <c r="AJ86" s="8"/>
      <c r="AK86" s="8"/>
      <c r="AL86" s="8"/>
      <c r="AM86" s="8"/>
      <c r="AN86" s="8"/>
      <c r="AO86" s="8"/>
      <c r="AP86" s="8"/>
      <c r="AQ86" s="8"/>
      <c r="AR86" s="8"/>
      <c r="AS86" s="8"/>
      <c r="AT86" s="8"/>
      <c r="AU86" s="8"/>
      <c r="AV86" s="8"/>
      <c r="AW86" s="8"/>
      <c r="AX86" s="8"/>
      <c r="AY86" s="8"/>
      <c r="AZ86" s="8"/>
      <c r="BA86" s="8"/>
      <c r="BB86" s="8"/>
      <c r="BC86" s="8"/>
      <c r="BD86" s="8"/>
    </row>
    <row r="87" spans="4:56" x14ac:dyDescent="0.25">
      <c r="D87" s="87">
        <v>81</v>
      </c>
      <c r="E87" s="86"/>
      <c r="F87" s="30"/>
      <c r="G87" s="30"/>
      <c r="H87" s="30"/>
      <c r="I87" s="30"/>
      <c r="J87" s="81"/>
      <c r="Y87" s="8"/>
      <c r="Z87" s="8"/>
      <c r="AA87" s="8"/>
      <c r="AB87" s="8"/>
      <c r="AC87" s="8"/>
      <c r="AD87" s="8"/>
      <c r="AE87" s="8"/>
      <c r="AF87" s="8"/>
      <c r="AG87" s="8"/>
      <c r="AH87" s="8"/>
      <c r="AI87" s="8"/>
      <c r="AJ87" s="8"/>
      <c r="AK87" s="8"/>
      <c r="AL87" s="8"/>
      <c r="AM87" s="8"/>
      <c r="AN87" s="8"/>
      <c r="AO87" s="8"/>
      <c r="AP87" s="8"/>
      <c r="AQ87" s="8"/>
      <c r="AR87" s="8"/>
      <c r="AS87" s="8"/>
      <c r="AT87" s="8"/>
      <c r="AU87" s="8"/>
      <c r="AV87" s="8"/>
      <c r="AW87" s="8"/>
      <c r="AX87" s="8"/>
      <c r="AY87" s="8"/>
      <c r="AZ87" s="8"/>
      <c r="BA87" s="8"/>
      <c r="BB87" s="8"/>
      <c r="BC87" s="8"/>
      <c r="BD87" s="8"/>
    </row>
    <row r="88" spans="4:56" x14ac:dyDescent="0.25">
      <c r="D88" s="87">
        <v>82</v>
      </c>
      <c r="E88" s="86"/>
      <c r="F88" s="30"/>
      <c r="G88" s="30"/>
      <c r="H88" s="30"/>
      <c r="I88" s="30"/>
      <c r="J88" s="81"/>
      <c r="Y88" s="8"/>
      <c r="Z88" s="8"/>
      <c r="AA88" s="8"/>
      <c r="AB88" s="8"/>
      <c r="AC88" s="8"/>
      <c r="AD88" s="8"/>
      <c r="AE88" s="8"/>
      <c r="AF88" s="8"/>
      <c r="AG88" s="8"/>
      <c r="AH88" s="8"/>
      <c r="AI88" s="8"/>
      <c r="AJ88" s="8"/>
      <c r="AK88" s="8"/>
      <c r="AL88" s="8"/>
      <c r="AM88" s="8"/>
      <c r="AN88" s="8"/>
      <c r="AO88" s="8"/>
      <c r="AP88" s="8"/>
      <c r="AQ88" s="8"/>
      <c r="AR88" s="8"/>
      <c r="AS88" s="8"/>
      <c r="AT88" s="8"/>
      <c r="AU88" s="8"/>
      <c r="AV88" s="8"/>
      <c r="AW88" s="8"/>
      <c r="AX88" s="8"/>
      <c r="AY88" s="8"/>
      <c r="AZ88" s="8"/>
      <c r="BA88" s="8"/>
      <c r="BB88" s="8"/>
      <c r="BC88" s="8"/>
      <c r="BD88" s="8"/>
    </row>
    <row r="89" spans="4:56" x14ac:dyDescent="0.25">
      <c r="D89" s="87">
        <v>83</v>
      </c>
      <c r="E89" s="86"/>
      <c r="F89" s="30"/>
      <c r="G89" s="30"/>
      <c r="H89" s="30"/>
      <c r="I89" s="30"/>
      <c r="J89" s="81"/>
      <c r="Y89" s="8"/>
      <c r="Z89" s="8"/>
      <c r="AA89" s="8"/>
      <c r="AB89" s="8"/>
      <c r="AC89" s="8"/>
      <c r="AD89" s="8"/>
      <c r="AE89" s="8"/>
      <c r="AF89" s="8"/>
      <c r="AG89" s="8"/>
      <c r="AH89" s="8"/>
      <c r="AI89" s="8"/>
      <c r="AJ89" s="8"/>
      <c r="AK89" s="8"/>
      <c r="AL89" s="8"/>
      <c r="AM89" s="8"/>
      <c r="AN89" s="8"/>
      <c r="AO89" s="8"/>
      <c r="AP89" s="8"/>
      <c r="AQ89" s="8"/>
      <c r="AR89" s="8"/>
      <c r="AS89" s="8"/>
      <c r="AT89" s="8"/>
      <c r="AU89" s="8"/>
      <c r="AV89" s="8"/>
      <c r="AW89" s="8"/>
      <c r="AX89" s="8"/>
      <c r="AY89" s="8"/>
      <c r="AZ89" s="8"/>
      <c r="BA89" s="8"/>
      <c r="BB89" s="8"/>
      <c r="BC89" s="8"/>
      <c r="BD89" s="8"/>
    </row>
    <row r="90" spans="4:56" x14ac:dyDescent="0.25">
      <c r="D90" s="87">
        <v>84</v>
      </c>
      <c r="E90" s="86"/>
      <c r="F90" s="30"/>
      <c r="G90" s="30"/>
      <c r="H90" s="30"/>
      <c r="I90" s="30"/>
      <c r="J90" s="81"/>
      <c r="Y90" s="8"/>
      <c r="Z90" s="8"/>
      <c r="AA90" s="8"/>
      <c r="AB90" s="8"/>
      <c r="AC90" s="8"/>
      <c r="AD90" s="8"/>
      <c r="AE90" s="8"/>
      <c r="AF90" s="8"/>
      <c r="AG90" s="8"/>
      <c r="AH90" s="8"/>
      <c r="AI90" s="8"/>
      <c r="AJ90" s="8"/>
      <c r="AK90" s="8"/>
      <c r="AL90" s="8"/>
      <c r="AM90" s="8"/>
      <c r="AN90" s="8"/>
      <c r="AO90" s="8"/>
      <c r="AP90" s="8"/>
      <c r="AQ90" s="8"/>
      <c r="AR90" s="8"/>
      <c r="AS90" s="8"/>
      <c r="AT90" s="8"/>
      <c r="AU90" s="8"/>
      <c r="AV90" s="8"/>
      <c r="AW90" s="8"/>
      <c r="AX90" s="8"/>
      <c r="AY90" s="8"/>
      <c r="AZ90" s="8"/>
      <c r="BA90" s="8"/>
      <c r="BB90" s="8"/>
      <c r="BC90" s="8"/>
      <c r="BD90" s="8"/>
    </row>
    <row r="91" spans="4:56" x14ac:dyDescent="0.25">
      <c r="D91" s="87">
        <v>85</v>
      </c>
      <c r="E91" s="86"/>
      <c r="F91" s="30"/>
      <c r="G91" s="30"/>
      <c r="H91" s="30"/>
      <c r="I91" s="30"/>
      <c r="J91" s="81"/>
      <c r="Y91" s="8"/>
      <c r="Z91" s="8"/>
      <c r="AA91" s="8"/>
      <c r="AB91" s="8"/>
      <c r="AC91" s="8"/>
      <c r="AD91" s="8"/>
      <c r="AE91" s="8"/>
      <c r="AF91" s="8"/>
      <c r="AG91" s="8"/>
      <c r="AH91" s="8"/>
      <c r="AI91" s="8"/>
      <c r="AJ91" s="8"/>
      <c r="AK91" s="8"/>
      <c r="AL91" s="8"/>
      <c r="AM91" s="8"/>
      <c r="AN91" s="8"/>
      <c r="AO91" s="8"/>
      <c r="AP91" s="8"/>
      <c r="AQ91" s="8"/>
      <c r="AR91" s="8"/>
      <c r="AS91" s="8"/>
      <c r="AT91" s="8"/>
      <c r="AU91" s="8"/>
      <c r="AV91" s="8"/>
      <c r="AW91" s="8"/>
      <c r="AX91" s="8"/>
      <c r="AY91" s="8"/>
      <c r="AZ91" s="8"/>
      <c r="BA91" s="8"/>
      <c r="BB91" s="8"/>
      <c r="BC91" s="8"/>
      <c r="BD91" s="8"/>
    </row>
    <row r="92" spans="4:56" x14ac:dyDescent="0.25">
      <c r="D92" s="87">
        <v>86</v>
      </c>
      <c r="E92" s="86"/>
      <c r="F92" s="30"/>
      <c r="G92" s="30"/>
      <c r="H92" s="30"/>
      <c r="I92" s="30"/>
      <c r="J92" s="81"/>
      <c r="Y92" s="8"/>
      <c r="Z92" s="8"/>
      <c r="AA92" s="8"/>
      <c r="AB92" s="8"/>
      <c r="AC92" s="8"/>
      <c r="AD92" s="8"/>
      <c r="AE92" s="8"/>
      <c r="AF92" s="8"/>
      <c r="AG92" s="8"/>
      <c r="AH92" s="8"/>
      <c r="AI92" s="8"/>
      <c r="AJ92" s="8"/>
      <c r="AK92" s="8"/>
      <c r="AL92" s="8"/>
      <c r="AM92" s="8"/>
      <c r="AN92" s="8"/>
      <c r="AO92" s="8"/>
      <c r="AP92" s="8"/>
      <c r="AQ92" s="8"/>
      <c r="AR92" s="8"/>
      <c r="AS92" s="8"/>
      <c r="AT92" s="8"/>
      <c r="AU92" s="8"/>
      <c r="AV92" s="8"/>
      <c r="AW92" s="8"/>
      <c r="AX92" s="8"/>
      <c r="AY92" s="8"/>
      <c r="AZ92" s="8"/>
      <c r="BA92" s="8"/>
      <c r="BB92" s="8"/>
      <c r="BC92" s="8"/>
      <c r="BD92" s="8"/>
    </row>
    <row r="93" spans="4:56" x14ac:dyDescent="0.25">
      <c r="D93" s="87">
        <v>87</v>
      </c>
      <c r="E93" s="86"/>
      <c r="F93" s="30"/>
      <c r="G93" s="30"/>
      <c r="H93" s="30"/>
      <c r="I93" s="30"/>
      <c r="J93" s="81"/>
      <c r="Y93" s="8"/>
      <c r="Z93" s="8"/>
      <c r="AA93" s="8"/>
      <c r="AB93" s="8"/>
      <c r="AC93" s="8"/>
      <c r="AD93" s="8"/>
      <c r="AE93" s="8"/>
      <c r="AF93" s="8"/>
      <c r="AG93" s="8"/>
      <c r="AH93" s="8"/>
      <c r="AI93" s="8"/>
      <c r="AJ93" s="8"/>
      <c r="AK93" s="8"/>
      <c r="AL93" s="8"/>
      <c r="AM93" s="8"/>
      <c r="AN93" s="8"/>
      <c r="AO93" s="8"/>
      <c r="AP93" s="8"/>
      <c r="AQ93" s="8"/>
      <c r="AR93" s="8"/>
      <c r="AS93" s="8"/>
      <c r="AT93" s="8"/>
      <c r="AU93" s="8"/>
      <c r="AV93" s="8"/>
      <c r="AW93" s="8"/>
      <c r="AX93" s="8"/>
      <c r="AY93" s="8"/>
      <c r="AZ93" s="8"/>
      <c r="BA93" s="8"/>
      <c r="BB93" s="8"/>
      <c r="BC93" s="8"/>
      <c r="BD93" s="8"/>
    </row>
    <row r="94" spans="4:56" x14ac:dyDescent="0.25">
      <c r="D94" s="87">
        <v>88</v>
      </c>
      <c r="E94" s="86"/>
      <c r="F94" s="30"/>
      <c r="G94" s="30"/>
      <c r="H94" s="30"/>
      <c r="I94" s="30"/>
      <c r="J94" s="81"/>
      <c r="Y94" s="8"/>
      <c r="Z94" s="8"/>
      <c r="AA94" s="8"/>
      <c r="AB94" s="8"/>
      <c r="AC94" s="8"/>
      <c r="AD94" s="8"/>
      <c r="AE94" s="8"/>
      <c r="AF94" s="8"/>
      <c r="AG94" s="8"/>
      <c r="AH94" s="8"/>
      <c r="AI94" s="8"/>
      <c r="AJ94" s="8"/>
      <c r="AK94" s="8"/>
      <c r="AL94" s="8"/>
      <c r="AM94" s="8"/>
      <c r="AN94" s="8"/>
      <c r="AO94" s="8"/>
      <c r="AP94" s="8"/>
      <c r="AQ94" s="8"/>
      <c r="AR94" s="8"/>
      <c r="AS94" s="8"/>
      <c r="AT94" s="8"/>
      <c r="AU94" s="8"/>
      <c r="AV94" s="8"/>
      <c r="AW94" s="8"/>
      <c r="AX94" s="8"/>
      <c r="AY94" s="8"/>
      <c r="AZ94" s="8"/>
      <c r="BA94" s="8"/>
      <c r="BB94" s="8"/>
      <c r="BC94" s="8"/>
      <c r="BD94" s="8"/>
    </row>
    <row r="95" spans="4:56" x14ac:dyDescent="0.25">
      <c r="D95" s="87">
        <v>89</v>
      </c>
      <c r="E95" s="86"/>
      <c r="F95" s="30"/>
      <c r="G95" s="30"/>
      <c r="H95" s="30"/>
      <c r="I95" s="30"/>
      <c r="J95" s="81"/>
      <c r="Y95" s="8"/>
      <c r="Z95" s="8"/>
      <c r="AA95" s="8"/>
      <c r="AB95" s="8"/>
      <c r="AC95" s="8"/>
      <c r="AD95" s="8"/>
      <c r="AE95" s="8"/>
      <c r="AF95" s="8"/>
      <c r="AG95" s="8"/>
      <c r="AH95" s="8"/>
      <c r="AI95" s="8"/>
      <c r="AJ95" s="8"/>
      <c r="AK95" s="8"/>
      <c r="AL95" s="8"/>
      <c r="AM95" s="8"/>
      <c r="AN95" s="8"/>
      <c r="AO95" s="8"/>
      <c r="AP95" s="8"/>
      <c r="AQ95" s="8"/>
      <c r="AR95" s="8"/>
      <c r="AS95" s="8"/>
      <c r="AT95" s="8"/>
      <c r="AU95" s="8"/>
      <c r="AV95" s="8"/>
      <c r="AW95" s="8"/>
      <c r="AX95" s="8"/>
      <c r="AY95" s="8"/>
      <c r="AZ95" s="8"/>
      <c r="BA95" s="8"/>
      <c r="BB95" s="8"/>
      <c r="BC95" s="8"/>
      <c r="BD95" s="8"/>
    </row>
    <row r="96" spans="4:56" x14ac:dyDescent="0.25">
      <c r="D96" s="87">
        <v>90</v>
      </c>
      <c r="E96" s="86"/>
      <c r="F96" s="30"/>
      <c r="G96" s="30"/>
      <c r="H96" s="30"/>
      <c r="I96" s="30"/>
      <c r="J96" s="81"/>
      <c r="Y96" s="8"/>
      <c r="Z96" s="8"/>
      <c r="AA96" s="8"/>
      <c r="AB96" s="8"/>
      <c r="AC96" s="8"/>
      <c r="AD96" s="8"/>
      <c r="AE96" s="8"/>
      <c r="AF96" s="8"/>
      <c r="AG96" s="8"/>
      <c r="AH96" s="8"/>
      <c r="AI96" s="8"/>
      <c r="AJ96" s="8"/>
      <c r="AK96" s="8"/>
      <c r="AL96" s="8"/>
      <c r="AM96" s="8"/>
      <c r="AN96" s="8"/>
      <c r="AO96" s="8"/>
      <c r="AP96" s="8"/>
      <c r="AQ96" s="8"/>
      <c r="AR96" s="8"/>
      <c r="AS96" s="8"/>
      <c r="AT96" s="8"/>
      <c r="AU96" s="8"/>
      <c r="AV96" s="8"/>
      <c r="AW96" s="8"/>
      <c r="AX96" s="8"/>
      <c r="AY96" s="8"/>
      <c r="AZ96" s="8"/>
      <c r="BA96" s="8"/>
      <c r="BB96" s="8"/>
      <c r="BC96" s="8"/>
      <c r="BD96" s="8"/>
    </row>
    <row r="97" spans="4:56" x14ac:dyDescent="0.25">
      <c r="D97" s="87">
        <v>91</v>
      </c>
      <c r="E97" s="86"/>
      <c r="F97" s="30"/>
      <c r="G97" s="30"/>
      <c r="H97" s="30"/>
      <c r="I97" s="30"/>
      <c r="J97" s="81"/>
      <c r="Y97" s="8"/>
      <c r="Z97" s="8"/>
      <c r="AA97" s="8"/>
      <c r="AB97" s="8"/>
      <c r="AC97" s="8"/>
      <c r="AD97" s="8"/>
      <c r="AE97" s="8"/>
      <c r="AF97" s="8"/>
      <c r="AG97" s="8"/>
      <c r="AH97" s="8"/>
      <c r="AI97" s="8"/>
      <c r="AJ97" s="8"/>
      <c r="AK97" s="8"/>
      <c r="AL97" s="8"/>
      <c r="AM97" s="8"/>
      <c r="AN97" s="8"/>
      <c r="AO97" s="8"/>
      <c r="AP97" s="8"/>
      <c r="AQ97" s="8"/>
      <c r="AR97" s="8"/>
      <c r="AS97" s="8"/>
      <c r="AT97" s="8"/>
      <c r="AU97" s="8"/>
      <c r="AV97" s="8"/>
      <c r="AW97" s="8"/>
      <c r="AX97" s="8"/>
      <c r="AY97" s="8"/>
      <c r="AZ97" s="8"/>
      <c r="BA97" s="8"/>
      <c r="BB97" s="8"/>
      <c r="BC97" s="8"/>
      <c r="BD97" s="8"/>
    </row>
    <row r="98" spans="4:56" x14ac:dyDescent="0.25">
      <c r="D98" s="87">
        <v>92</v>
      </c>
      <c r="E98" s="86"/>
      <c r="F98" s="30"/>
      <c r="G98" s="30"/>
      <c r="H98" s="30"/>
      <c r="I98" s="30"/>
      <c r="J98" s="81"/>
      <c r="Y98" s="8"/>
      <c r="Z98" s="8"/>
      <c r="AA98" s="8"/>
      <c r="AB98" s="8"/>
      <c r="AC98" s="8"/>
      <c r="AD98" s="8"/>
      <c r="AE98" s="8"/>
      <c r="AF98" s="8"/>
      <c r="AG98" s="8"/>
      <c r="AH98" s="8"/>
      <c r="AI98" s="8"/>
      <c r="AJ98" s="8"/>
      <c r="AK98" s="8"/>
      <c r="AL98" s="8"/>
      <c r="AM98" s="8"/>
      <c r="AN98" s="8"/>
      <c r="AO98" s="8"/>
      <c r="AP98" s="8"/>
      <c r="AQ98" s="8"/>
      <c r="AR98" s="8"/>
      <c r="AS98" s="8"/>
      <c r="AT98" s="8"/>
      <c r="AU98" s="8"/>
      <c r="AV98" s="8"/>
      <c r="AW98" s="8"/>
      <c r="AX98" s="8"/>
      <c r="AY98" s="8"/>
      <c r="AZ98" s="8"/>
      <c r="BA98" s="8"/>
      <c r="BB98" s="8"/>
      <c r="BC98" s="8"/>
      <c r="BD98" s="8"/>
    </row>
    <row r="99" spans="4:56" x14ac:dyDescent="0.25">
      <c r="D99" s="87">
        <v>93</v>
      </c>
      <c r="E99" s="86"/>
      <c r="F99" s="30"/>
      <c r="G99" s="30"/>
      <c r="H99" s="30"/>
      <c r="I99" s="30"/>
      <c r="J99" s="81"/>
      <c r="Y99" s="8"/>
      <c r="Z99" s="8"/>
      <c r="AA99" s="8"/>
      <c r="AB99" s="8"/>
      <c r="AC99" s="8"/>
      <c r="AD99" s="8"/>
      <c r="AE99" s="8"/>
      <c r="AF99" s="8"/>
      <c r="AG99" s="8"/>
      <c r="AH99" s="8"/>
      <c r="AI99" s="8"/>
      <c r="AJ99" s="8"/>
      <c r="AK99" s="8"/>
      <c r="AL99" s="8"/>
      <c r="AM99" s="8"/>
      <c r="AN99" s="8"/>
      <c r="AO99" s="8"/>
      <c r="AP99" s="8"/>
      <c r="AQ99" s="8"/>
      <c r="AR99" s="8"/>
      <c r="AS99" s="8"/>
      <c r="AT99" s="8"/>
      <c r="AU99" s="8"/>
      <c r="AV99" s="8"/>
      <c r="AW99" s="8"/>
      <c r="AX99" s="8"/>
      <c r="AY99" s="8"/>
      <c r="AZ99" s="8"/>
      <c r="BA99" s="8"/>
      <c r="BB99" s="8"/>
      <c r="BC99" s="8"/>
      <c r="BD99" s="8"/>
    </row>
    <row r="100" spans="4:56" x14ac:dyDescent="0.25">
      <c r="D100" s="87">
        <v>94</v>
      </c>
      <c r="E100" s="86"/>
      <c r="F100" s="30"/>
      <c r="G100" s="30"/>
      <c r="H100" s="30"/>
      <c r="I100" s="30"/>
      <c r="J100" s="83"/>
      <c r="Y100" s="8"/>
      <c r="Z100" s="8"/>
      <c r="AA100" s="8"/>
      <c r="AB100" s="8"/>
      <c r="AC100" s="8"/>
      <c r="AD100" s="8"/>
      <c r="AE100" s="8"/>
      <c r="AF100" s="8"/>
      <c r="AG100" s="8"/>
      <c r="AH100" s="8"/>
      <c r="AI100" s="8"/>
      <c r="AJ100" s="8"/>
      <c r="AK100" s="8"/>
      <c r="AL100" s="8"/>
      <c r="AM100" s="8"/>
      <c r="AN100" s="8"/>
      <c r="AO100" s="8"/>
      <c r="AP100" s="8"/>
      <c r="AQ100" s="8"/>
      <c r="AR100" s="8"/>
      <c r="AS100" s="8"/>
      <c r="AT100" s="8"/>
      <c r="AU100" s="8"/>
      <c r="AV100" s="8"/>
      <c r="AW100" s="8"/>
      <c r="AX100" s="8"/>
      <c r="AY100" s="8"/>
      <c r="AZ100" s="8"/>
      <c r="BA100" s="8"/>
      <c r="BB100" s="8"/>
      <c r="BC100" s="8"/>
      <c r="BD100" s="8"/>
    </row>
    <row r="101" spans="4:56" s="8" customFormat="1" x14ac:dyDescent="0.25">
      <c r="D101" s="87">
        <v>95</v>
      </c>
      <c r="E101" s="86"/>
      <c r="F101" s="30"/>
      <c r="G101" s="30"/>
      <c r="H101" s="30"/>
      <c r="I101" s="30"/>
      <c r="J101" s="83"/>
    </row>
    <row r="102" spans="4:56" s="8" customFormat="1" x14ac:dyDescent="0.25">
      <c r="D102" s="87">
        <v>96</v>
      </c>
      <c r="E102" s="86"/>
      <c r="F102" s="30"/>
      <c r="G102" s="30"/>
      <c r="H102" s="30"/>
      <c r="I102" s="30"/>
      <c r="J102" s="83"/>
    </row>
    <row r="103" spans="4:56" s="8" customFormat="1" x14ac:dyDescent="0.25">
      <c r="D103" s="87">
        <v>97</v>
      </c>
      <c r="E103" s="86"/>
      <c r="F103" s="30"/>
      <c r="G103" s="30"/>
      <c r="H103" s="30"/>
      <c r="I103" s="30"/>
      <c r="J103" s="83"/>
    </row>
    <row r="104" spans="4:56" s="8" customFormat="1" x14ac:dyDescent="0.25">
      <c r="D104" s="87">
        <v>98</v>
      </c>
      <c r="E104" s="86"/>
      <c r="F104" s="30"/>
      <c r="G104" s="30"/>
      <c r="H104" s="30"/>
      <c r="I104" s="30"/>
      <c r="J104" s="83"/>
    </row>
    <row r="105" spans="4:56" s="8" customFormat="1" x14ac:dyDescent="0.25">
      <c r="D105" s="87">
        <v>99</v>
      </c>
      <c r="E105" s="86"/>
      <c r="F105" s="30"/>
      <c r="G105" s="30"/>
      <c r="H105" s="30"/>
      <c r="I105" s="30"/>
      <c r="J105" s="83"/>
    </row>
    <row r="106" spans="4:56" s="8" customFormat="1" x14ac:dyDescent="0.25">
      <c r="D106" s="87">
        <v>100</v>
      </c>
      <c r="E106" s="86"/>
      <c r="F106" s="30"/>
      <c r="G106" s="30"/>
      <c r="H106" s="30"/>
      <c r="I106" s="30"/>
      <c r="J106" s="83"/>
    </row>
    <row r="107" spans="4:56" s="8" customFormat="1" ht="15.75" thickBot="1" x14ac:dyDescent="0.3">
      <c r="D107" s="23">
        <f>SUBTOTAL(103,Tabelle1[Nr])</f>
        <v>100</v>
      </c>
      <c r="E107" s="23"/>
      <c r="F107" s="1"/>
      <c r="G107" s="1"/>
      <c r="H107" s="1"/>
      <c r="I107" s="1"/>
      <c r="J107" s="88">
        <f>SUBTOTAL(109,Tabelle1[Betrag])</f>
        <v>0</v>
      </c>
    </row>
    <row r="108" spans="4:56" s="8" customFormat="1" x14ac:dyDescent="0.25">
      <c r="D108" s="40"/>
      <c r="E108" s="40"/>
      <c r="F108"/>
      <c r="G108"/>
      <c r="H108"/>
      <c r="I108"/>
      <c r="J108"/>
    </row>
    <row r="109" spans="4:56" s="8" customFormat="1" x14ac:dyDescent="0.25">
      <c r="D109" s="40"/>
      <c r="E109" s="40"/>
      <c r="F109"/>
      <c r="G109"/>
      <c r="H109"/>
      <c r="I109"/>
      <c r="J109"/>
    </row>
    <row r="110" spans="4:56" s="8" customFormat="1" x14ac:dyDescent="0.25">
      <c r="D110" s="40"/>
      <c r="E110" s="40"/>
      <c r="F110"/>
      <c r="G110"/>
      <c r="H110"/>
      <c r="I110"/>
      <c r="J110"/>
    </row>
    <row r="111" spans="4:56" s="8" customFormat="1" x14ac:dyDescent="0.25">
      <c r="D111" s="40"/>
      <c r="E111" s="40"/>
      <c r="F111"/>
      <c r="G111"/>
      <c r="H111"/>
      <c r="I111"/>
      <c r="J111"/>
    </row>
    <row r="112" spans="4:56" s="8" customFormat="1" x14ac:dyDescent="0.25">
      <c r="D112" s="40"/>
      <c r="E112" s="40"/>
      <c r="F112"/>
      <c r="G112"/>
      <c r="H112"/>
      <c r="I112"/>
      <c r="J112"/>
    </row>
    <row r="113" spans="4:10" s="8" customFormat="1" x14ac:dyDescent="0.25">
      <c r="D113" s="40"/>
      <c r="E113" s="40"/>
      <c r="F113"/>
      <c r="G113"/>
      <c r="H113"/>
      <c r="I113"/>
      <c r="J113"/>
    </row>
    <row r="114" spans="4:10" s="8" customFormat="1" x14ac:dyDescent="0.25">
      <c r="D114" s="40"/>
      <c r="E114" s="40"/>
      <c r="F114"/>
      <c r="G114"/>
      <c r="H114"/>
      <c r="I114"/>
      <c r="J114"/>
    </row>
    <row r="115" spans="4:10" s="8" customFormat="1" x14ac:dyDescent="0.25">
      <c r="D115" s="40"/>
      <c r="E115" s="40"/>
      <c r="F115"/>
      <c r="G115"/>
      <c r="H115"/>
      <c r="I115"/>
      <c r="J115"/>
    </row>
    <row r="116" spans="4:10" s="8" customFormat="1" x14ac:dyDescent="0.25">
      <c r="D116" s="40"/>
      <c r="E116" s="40"/>
      <c r="F116"/>
      <c r="G116"/>
      <c r="H116"/>
      <c r="I116"/>
      <c r="J116"/>
    </row>
    <row r="117" spans="4:10" s="8" customFormat="1" x14ac:dyDescent="0.25">
      <c r="D117" s="40"/>
      <c r="E117" s="40"/>
      <c r="F117"/>
      <c r="G117"/>
      <c r="H117"/>
      <c r="I117"/>
      <c r="J117"/>
    </row>
    <row r="118" spans="4:10" s="8" customFormat="1" x14ac:dyDescent="0.25">
      <c r="D118" s="40"/>
      <c r="E118" s="40"/>
      <c r="F118"/>
      <c r="G118"/>
      <c r="H118"/>
      <c r="I118"/>
      <c r="J118"/>
    </row>
    <row r="119" spans="4:10" s="8" customFormat="1" x14ac:dyDescent="0.25">
      <c r="D119" s="40"/>
      <c r="E119" s="40"/>
      <c r="F119"/>
      <c r="G119"/>
      <c r="H119"/>
      <c r="I119"/>
      <c r="J119"/>
    </row>
    <row r="120" spans="4:10" s="8" customFormat="1" x14ac:dyDescent="0.25">
      <c r="D120" s="40"/>
      <c r="E120" s="40"/>
      <c r="F120"/>
      <c r="G120"/>
      <c r="H120"/>
      <c r="I120"/>
      <c r="J120"/>
    </row>
    <row r="121" spans="4:10" s="8" customFormat="1" x14ac:dyDescent="0.25">
      <c r="D121" s="40"/>
      <c r="E121" s="40"/>
      <c r="F121"/>
      <c r="G121"/>
      <c r="H121"/>
      <c r="I121"/>
      <c r="J121"/>
    </row>
    <row r="122" spans="4:10" s="8" customFormat="1" x14ac:dyDescent="0.25">
      <c r="D122" s="40"/>
      <c r="E122" s="40"/>
      <c r="F122"/>
      <c r="G122"/>
      <c r="H122"/>
      <c r="I122"/>
      <c r="J122"/>
    </row>
    <row r="123" spans="4:10" s="8" customFormat="1" x14ac:dyDescent="0.25">
      <c r="D123" s="40"/>
      <c r="E123" s="40"/>
      <c r="F123"/>
      <c r="G123"/>
      <c r="H123"/>
      <c r="I123"/>
      <c r="J123"/>
    </row>
    <row r="124" spans="4:10" s="8" customFormat="1" x14ac:dyDescent="0.25">
      <c r="D124" s="40"/>
      <c r="E124" s="40"/>
      <c r="F124"/>
      <c r="G124"/>
      <c r="H124"/>
      <c r="I124"/>
      <c r="J124"/>
    </row>
    <row r="125" spans="4:10" s="8" customFormat="1" x14ac:dyDescent="0.25">
      <c r="D125" s="40"/>
      <c r="E125" s="40"/>
      <c r="F125"/>
      <c r="G125"/>
      <c r="H125"/>
      <c r="I125"/>
      <c r="J125"/>
    </row>
    <row r="126" spans="4:10" s="8" customFormat="1" x14ac:dyDescent="0.25">
      <c r="D126" s="40"/>
      <c r="E126" s="40"/>
      <c r="F126"/>
      <c r="G126"/>
      <c r="H126"/>
      <c r="I126"/>
      <c r="J126"/>
    </row>
    <row r="127" spans="4:10" s="8" customFormat="1" x14ac:dyDescent="0.25">
      <c r="D127" s="40"/>
      <c r="E127" s="40"/>
      <c r="F127"/>
      <c r="G127"/>
      <c r="H127"/>
      <c r="I127"/>
      <c r="J127"/>
    </row>
    <row r="128" spans="4:10" s="8" customFormat="1" x14ac:dyDescent="0.25">
      <c r="D128" s="40"/>
      <c r="E128" s="40"/>
      <c r="F128"/>
      <c r="G128"/>
      <c r="H128"/>
      <c r="I128"/>
      <c r="J128"/>
    </row>
    <row r="129" spans="4:10" s="8" customFormat="1" x14ac:dyDescent="0.25">
      <c r="D129" s="40"/>
      <c r="E129" s="40"/>
      <c r="F129"/>
      <c r="G129"/>
      <c r="H129"/>
      <c r="I129"/>
      <c r="J129"/>
    </row>
    <row r="130" spans="4:10" s="8" customFormat="1" x14ac:dyDescent="0.25">
      <c r="D130" s="40"/>
      <c r="E130" s="40"/>
      <c r="F130"/>
      <c r="G130"/>
      <c r="H130"/>
      <c r="I130"/>
      <c r="J130"/>
    </row>
    <row r="131" spans="4:10" s="8" customFormat="1" x14ac:dyDescent="0.25">
      <c r="D131" s="40"/>
      <c r="E131" s="40"/>
      <c r="F131"/>
      <c r="G131"/>
      <c r="H131"/>
      <c r="I131"/>
      <c r="J131"/>
    </row>
    <row r="132" spans="4:10" s="8" customFormat="1" x14ac:dyDescent="0.25">
      <c r="D132" s="40"/>
      <c r="E132" s="40"/>
      <c r="F132"/>
      <c r="G132"/>
      <c r="H132"/>
      <c r="I132"/>
      <c r="J132"/>
    </row>
    <row r="133" spans="4:10" s="8" customFormat="1" x14ac:dyDescent="0.25">
      <c r="D133" s="40"/>
      <c r="E133" s="40"/>
      <c r="F133"/>
      <c r="G133"/>
      <c r="H133"/>
      <c r="I133"/>
      <c r="J133"/>
    </row>
    <row r="134" spans="4:10" s="8" customFormat="1" x14ac:dyDescent="0.25">
      <c r="D134" s="40"/>
      <c r="E134" s="40"/>
      <c r="F134"/>
      <c r="G134"/>
      <c r="H134"/>
      <c r="I134"/>
      <c r="J134"/>
    </row>
    <row r="135" spans="4:10" s="8" customFormat="1" x14ac:dyDescent="0.25">
      <c r="D135" s="40"/>
      <c r="E135" s="40"/>
      <c r="F135"/>
      <c r="G135"/>
      <c r="H135"/>
      <c r="I135"/>
      <c r="J135"/>
    </row>
    <row r="136" spans="4:10" s="8" customFormat="1" x14ac:dyDescent="0.25">
      <c r="D136" s="40"/>
      <c r="E136" s="40"/>
      <c r="F136"/>
      <c r="G136"/>
      <c r="H136"/>
      <c r="I136"/>
      <c r="J136"/>
    </row>
    <row r="137" spans="4:10" s="8" customFormat="1" x14ac:dyDescent="0.25">
      <c r="D137" s="40"/>
      <c r="E137" s="40"/>
      <c r="F137"/>
      <c r="G137"/>
      <c r="H137"/>
      <c r="I137"/>
      <c r="J137"/>
    </row>
    <row r="138" spans="4:10" s="8" customFormat="1" x14ac:dyDescent="0.25">
      <c r="D138" s="40"/>
      <c r="E138" s="40"/>
      <c r="F138"/>
      <c r="G138"/>
      <c r="H138"/>
      <c r="I138"/>
      <c r="J138"/>
    </row>
    <row r="139" spans="4:10" s="8" customFormat="1" x14ac:dyDescent="0.25">
      <c r="D139" s="40"/>
      <c r="E139" s="40"/>
      <c r="F139"/>
      <c r="G139"/>
      <c r="H139"/>
      <c r="I139"/>
      <c r="J139"/>
    </row>
    <row r="140" spans="4:10" s="8" customFormat="1" x14ac:dyDescent="0.25">
      <c r="D140" s="40"/>
      <c r="E140" s="40"/>
      <c r="F140"/>
      <c r="G140"/>
      <c r="H140"/>
      <c r="I140"/>
      <c r="J140"/>
    </row>
    <row r="141" spans="4:10" s="8" customFormat="1" x14ac:dyDescent="0.25">
      <c r="D141" s="40"/>
      <c r="E141" s="40"/>
      <c r="F141"/>
      <c r="G141"/>
      <c r="H141"/>
      <c r="I141"/>
      <c r="J141"/>
    </row>
    <row r="142" spans="4:10" s="8" customFormat="1" x14ac:dyDescent="0.25">
      <c r="D142" s="40"/>
      <c r="E142" s="40"/>
      <c r="F142"/>
      <c r="G142"/>
      <c r="H142"/>
      <c r="I142"/>
      <c r="J142"/>
    </row>
    <row r="143" spans="4:10" s="8" customFormat="1" x14ac:dyDescent="0.25">
      <c r="D143" s="40"/>
      <c r="E143" s="40"/>
      <c r="F143"/>
      <c r="G143"/>
      <c r="H143"/>
      <c r="I143"/>
      <c r="J143"/>
    </row>
    <row r="144" spans="4:10" s="8" customFormat="1" x14ac:dyDescent="0.25">
      <c r="D144" s="40"/>
      <c r="E144" s="40"/>
      <c r="F144"/>
      <c r="G144"/>
      <c r="H144"/>
      <c r="I144"/>
      <c r="J144"/>
    </row>
    <row r="145" spans="4:10" s="8" customFormat="1" x14ac:dyDescent="0.25">
      <c r="D145" s="40"/>
      <c r="E145" s="40"/>
      <c r="F145"/>
      <c r="G145"/>
      <c r="H145"/>
      <c r="I145"/>
      <c r="J145"/>
    </row>
    <row r="146" spans="4:10" s="8" customFormat="1" x14ac:dyDescent="0.25">
      <c r="D146" s="40"/>
      <c r="E146" s="40"/>
      <c r="F146"/>
      <c r="G146"/>
      <c r="H146"/>
      <c r="I146"/>
      <c r="J146"/>
    </row>
    <row r="147" spans="4:10" s="8" customFormat="1" x14ac:dyDescent="0.25">
      <c r="D147" s="40"/>
      <c r="E147" s="40"/>
      <c r="F147"/>
      <c r="G147"/>
      <c r="H147"/>
      <c r="I147"/>
      <c r="J147"/>
    </row>
    <row r="148" spans="4:10" s="8" customFormat="1" x14ac:dyDescent="0.25">
      <c r="D148" s="40"/>
      <c r="E148" s="40"/>
      <c r="F148"/>
      <c r="G148"/>
      <c r="H148"/>
      <c r="I148"/>
      <c r="J148"/>
    </row>
    <row r="149" spans="4:10" s="8" customFormat="1" x14ac:dyDescent="0.25">
      <c r="D149" s="40"/>
      <c r="E149" s="40"/>
      <c r="F149"/>
      <c r="G149"/>
      <c r="H149"/>
      <c r="I149"/>
      <c r="J149"/>
    </row>
    <row r="150" spans="4:10" s="8" customFormat="1" x14ac:dyDescent="0.25">
      <c r="D150" s="40"/>
      <c r="E150" s="40"/>
      <c r="F150"/>
      <c r="G150"/>
      <c r="H150"/>
      <c r="I150"/>
      <c r="J150"/>
    </row>
    <row r="151" spans="4:10" s="8" customFormat="1" x14ac:dyDescent="0.25">
      <c r="D151" s="40"/>
      <c r="E151" s="40"/>
      <c r="F151"/>
      <c r="G151"/>
      <c r="H151"/>
      <c r="I151"/>
      <c r="J151"/>
    </row>
    <row r="152" spans="4:10" s="8" customFormat="1" x14ac:dyDescent="0.25">
      <c r="D152" s="40"/>
      <c r="E152" s="40"/>
      <c r="F152"/>
      <c r="G152"/>
      <c r="H152"/>
      <c r="I152"/>
      <c r="J152"/>
    </row>
    <row r="153" spans="4:10" s="8" customFormat="1" x14ac:dyDescent="0.25">
      <c r="D153" s="40"/>
      <c r="E153" s="40"/>
      <c r="F153"/>
      <c r="G153"/>
      <c r="H153"/>
      <c r="I153"/>
      <c r="J153"/>
    </row>
    <row r="154" spans="4:10" s="8" customFormat="1" x14ac:dyDescent="0.25">
      <c r="D154" s="40"/>
      <c r="E154" s="40"/>
      <c r="F154"/>
      <c r="G154"/>
      <c r="H154"/>
      <c r="I154"/>
      <c r="J154"/>
    </row>
    <row r="155" spans="4:10" s="8" customFormat="1" x14ac:dyDescent="0.25">
      <c r="D155" s="40"/>
      <c r="E155" s="40"/>
      <c r="F155"/>
      <c r="G155"/>
      <c r="H155"/>
      <c r="I155"/>
      <c r="J155"/>
    </row>
    <row r="156" spans="4:10" s="8" customFormat="1" x14ac:dyDescent="0.25">
      <c r="D156" s="40"/>
      <c r="E156" s="40"/>
      <c r="F156"/>
      <c r="G156"/>
      <c r="H156"/>
      <c r="I156"/>
      <c r="J156"/>
    </row>
    <row r="157" spans="4:10" s="8" customFormat="1" x14ac:dyDescent="0.25">
      <c r="D157" s="40"/>
      <c r="E157" s="40"/>
      <c r="F157"/>
      <c r="G157"/>
      <c r="H157"/>
      <c r="I157"/>
      <c r="J157"/>
    </row>
    <row r="158" spans="4:10" s="8" customFormat="1" x14ac:dyDescent="0.25">
      <c r="D158" s="40"/>
      <c r="E158" s="40"/>
      <c r="F158"/>
      <c r="G158"/>
      <c r="H158"/>
      <c r="I158"/>
      <c r="J158"/>
    </row>
    <row r="159" spans="4:10" s="8" customFormat="1" x14ac:dyDescent="0.25">
      <c r="D159" s="40"/>
      <c r="E159" s="40"/>
      <c r="F159"/>
      <c r="G159"/>
      <c r="H159"/>
      <c r="I159"/>
      <c r="J159"/>
    </row>
    <row r="160" spans="4:10" s="8" customFormat="1" x14ac:dyDescent="0.25">
      <c r="D160" s="40"/>
      <c r="E160" s="40"/>
      <c r="F160"/>
      <c r="G160"/>
      <c r="H160"/>
      <c r="I160"/>
      <c r="J160"/>
    </row>
    <row r="161" spans="4:10" s="8" customFormat="1" x14ac:dyDescent="0.25">
      <c r="D161" s="40"/>
      <c r="E161" s="40"/>
      <c r="F161"/>
      <c r="G161"/>
      <c r="H161"/>
      <c r="I161"/>
      <c r="J161"/>
    </row>
    <row r="162" spans="4:10" s="8" customFormat="1" x14ac:dyDescent="0.25">
      <c r="D162" s="40"/>
      <c r="E162" s="40"/>
      <c r="F162"/>
      <c r="G162"/>
      <c r="H162"/>
      <c r="I162"/>
      <c r="J162"/>
    </row>
    <row r="163" spans="4:10" s="8" customFormat="1" x14ac:dyDescent="0.25">
      <c r="D163" s="40"/>
      <c r="E163" s="40"/>
      <c r="F163"/>
      <c r="G163"/>
      <c r="H163"/>
      <c r="I163"/>
      <c r="J163"/>
    </row>
    <row r="164" spans="4:10" s="8" customFormat="1" x14ac:dyDescent="0.25">
      <c r="D164" s="40"/>
      <c r="E164" s="40"/>
      <c r="F164"/>
      <c r="G164"/>
      <c r="H164"/>
      <c r="I164"/>
      <c r="J164"/>
    </row>
    <row r="165" spans="4:10" s="8" customFormat="1" x14ac:dyDescent="0.25">
      <c r="D165" s="40"/>
      <c r="E165" s="40"/>
      <c r="F165"/>
      <c r="G165"/>
      <c r="H165"/>
      <c r="I165"/>
      <c r="J165"/>
    </row>
    <row r="166" spans="4:10" s="8" customFormat="1" x14ac:dyDescent="0.25">
      <c r="D166" s="40"/>
      <c r="E166" s="40"/>
      <c r="F166"/>
      <c r="G166"/>
      <c r="H166"/>
      <c r="I166"/>
      <c r="J166"/>
    </row>
    <row r="167" spans="4:10" s="8" customFormat="1" x14ac:dyDescent="0.25">
      <c r="D167" s="40"/>
      <c r="E167" s="40"/>
      <c r="F167"/>
      <c r="G167"/>
      <c r="H167"/>
      <c r="I167"/>
      <c r="J167"/>
    </row>
    <row r="168" spans="4:10" s="8" customFormat="1" x14ac:dyDescent="0.25">
      <c r="D168" s="40"/>
      <c r="E168" s="40"/>
      <c r="F168"/>
      <c r="G168"/>
      <c r="H168"/>
      <c r="I168"/>
      <c r="J168"/>
    </row>
    <row r="169" spans="4:10" s="8" customFormat="1" x14ac:dyDescent="0.25">
      <c r="D169" s="40"/>
      <c r="E169" s="40"/>
      <c r="F169"/>
      <c r="G169"/>
      <c r="H169"/>
      <c r="I169"/>
      <c r="J169"/>
    </row>
    <row r="170" spans="4:10" s="8" customFormat="1" x14ac:dyDescent="0.25">
      <c r="D170" s="40"/>
      <c r="E170" s="40"/>
      <c r="F170"/>
      <c r="G170"/>
      <c r="H170"/>
      <c r="I170"/>
      <c r="J170"/>
    </row>
    <row r="171" spans="4:10" s="8" customFormat="1" x14ac:dyDescent="0.25">
      <c r="D171" s="40"/>
      <c r="E171" s="40"/>
      <c r="F171"/>
      <c r="G171"/>
      <c r="H171"/>
      <c r="I171"/>
      <c r="J171"/>
    </row>
    <row r="172" spans="4:10" s="8" customFormat="1" x14ac:dyDescent="0.25">
      <c r="D172" s="40"/>
      <c r="E172" s="40"/>
      <c r="F172"/>
      <c r="G172"/>
      <c r="H172"/>
      <c r="I172"/>
      <c r="J172"/>
    </row>
    <row r="173" spans="4:10" s="8" customFormat="1" x14ac:dyDescent="0.25">
      <c r="D173" s="40"/>
      <c r="E173" s="40"/>
      <c r="F173"/>
      <c r="G173"/>
      <c r="H173"/>
      <c r="I173"/>
      <c r="J173"/>
    </row>
    <row r="174" spans="4:10" s="8" customFormat="1" x14ac:dyDescent="0.25">
      <c r="D174" s="40"/>
      <c r="E174" s="40"/>
      <c r="F174"/>
      <c r="G174"/>
      <c r="H174"/>
      <c r="I174"/>
      <c r="J174"/>
    </row>
    <row r="175" spans="4:10" s="8" customFormat="1" x14ac:dyDescent="0.25">
      <c r="D175" s="40"/>
      <c r="E175" s="40"/>
      <c r="F175"/>
      <c r="G175"/>
      <c r="H175"/>
      <c r="I175"/>
      <c r="J175"/>
    </row>
    <row r="176" spans="4:10" s="8" customFormat="1" x14ac:dyDescent="0.25">
      <c r="D176" s="40"/>
      <c r="E176" s="40"/>
      <c r="F176"/>
      <c r="G176"/>
      <c r="H176"/>
      <c r="I176"/>
      <c r="J176"/>
    </row>
    <row r="177" spans="4:10" s="8" customFormat="1" x14ac:dyDescent="0.25">
      <c r="D177" s="40"/>
      <c r="E177" s="40"/>
      <c r="F177"/>
      <c r="G177"/>
      <c r="H177"/>
      <c r="I177"/>
      <c r="J177"/>
    </row>
    <row r="178" spans="4:10" s="8" customFormat="1" x14ac:dyDescent="0.25">
      <c r="D178" s="40"/>
      <c r="E178" s="40"/>
      <c r="F178"/>
      <c r="G178"/>
      <c r="H178"/>
      <c r="I178"/>
      <c r="J178"/>
    </row>
    <row r="179" spans="4:10" s="8" customFormat="1" x14ac:dyDescent="0.25">
      <c r="D179" s="40"/>
      <c r="E179" s="40"/>
      <c r="F179"/>
      <c r="G179"/>
      <c r="H179"/>
      <c r="I179"/>
      <c r="J179"/>
    </row>
    <row r="180" spans="4:10" s="8" customFormat="1" x14ac:dyDescent="0.25">
      <c r="D180" s="40"/>
      <c r="E180" s="40"/>
      <c r="F180"/>
      <c r="G180"/>
      <c r="H180"/>
      <c r="I180"/>
      <c r="J180"/>
    </row>
    <row r="181" spans="4:10" s="8" customFormat="1" x14ac:dyDescent="0.25">
      <c r="D181" s="40"/>
      <c r="E181" s="40"/>
      <c r="F181"/>
      <c r="G181"/>
      <c r="H181"/>
      <c r="I181"/>
      <c r="J181"/>
    </row>
    <row r="182" spans="4:10" s="8" customFormat="1" x14ac:dyDescent="0.25">
      <c r="D182" s="40"/>
      <c r="E182" s="40"/>
      <c r="F182"/>
      <c r="G182"/>
      <c r="H182"/>
      <c r="I182"/>
      <c r="J182"/>
    </row>
    <row r="183" spans="4:10" s="8" customFormat="1" x14ac:dyDescent="0.25">
      <c r="D183" s="40"/>
      <c r="E183" s="40"/>
      <c r="F183"/>
      <c r="G183"/>
      <c r="H183"/>
      <c r="I183"/>
      <c r="J183"/>
    </row>
    <row r="184" spans="4:10" s="8" customFormat="1" x14ac:dyDescent="0.25">
      <c r="D184" s="40"/>
      <c r="E184" s="40"/>
      <c r="F184"/>
      <c r="G184"/>
      <c r="H184"/>
      <c r="I184"/>
      <c r="J184"/>
    </row>
    <row r="185" spans="4:10" s="8" customFormat="1" x14ac:dyDescent="0.25">
      <c r="D185" s="40"/>
      <c r="E185" s="40"/>
      <c r="F185"/>
      <c r="G185"/>
      <c r="H185"/>
      <c r="I185"/>
      <c r="J185"/>
    </row>
    <row r="186" spans="4:10" s="8" customFormat="1" x14ac:dyDescent="0.25">
      <c r="D186" s="40"/>
      <c r="E186" s="40"/>
      <c r="F186"/>
      <c r="G186"/>
      <c r="H186"/>
      <c r="I186"/>
      <c r="J186"/>
    </row>
    <row r="187" spans="4:10" s="8" customFormat="1" x14ac:dyDescent="0.25">
      <c r="D187" s="40"/>
      <c r="E187" s="40"/>
      <c r="F187"/>
      <c r="G187"/>
      <c r="H187"/>
      <c r="I187"/>
      <c r="J187"/>
    </row>
    <row r="188" spans="4:10" s="8" customFormat="1" x14ac:dyDescent="0.25">
      <c r="D188" s="40"/>
      <c r="E188" s="40"/>
      <c r="F188"/>
      <c r="G188"/>
      <c r="H188"/>
      <c r="I188"/>
      <c r="J188"/>
    </row>
    <row r="189" spans="4:10" s="8" customFormat="1" x14ac:dyDescent="0.25">
      <c r="D189" s="40"/>
      <c r="E189" s="40"/>
      <c r="F189"/>
      <c r="G189"/>
      <c r="H189"/>
      <c r="I189"/>
      <c r="J189"/>
    </row>
    <row r="190" spans="4:10" s="8" customFormat="1" x14ac:dyDescent="0.25">
      <c r="D190" s="40"/>
      <c r="E190" s="40"/>
      <c r="F190"/>
      <c r="G190"/>
      <c r="H190"/>
      <c r="I190"/>
      <c r="J190"/>
    </row>
    <row r="191" spans="4:10" s="8" customFormat="1" x14ac:dyDescent="0.25">
      <c r="D191" s="40"/>
      <c r="E191" s="40"/>
      <c r="F191"/>
      <c r="G191"/>
      <c r="H191"/>
      <c r="I191"/>
      <c r="J191"/>
    </row>
    <row r="192" spans="4:10" s="8" customFormat="1" x14ac:dyDescent="0.25">
      <c r="D192" s="40"/>
      <c r="E192" s="40"/>
      <c r="F192"/>
      <c r="G192"/>
      <c r="H192"/>
      <c r="I192"/>
      <c r="J192"/>
    </row>
    <row r="193" spans="4:56" s="8" customFormat="1" x14ac:dyDescent="0.25">
      <c r="D193" s="40"/>
      <c r="E193" s="40"/>
      <c r="F193"/>
      <c r="G193"/>
      <c r="H193"/>
      <c r="I193"/>
      <c r="J193"/>
    </row>
    <row r="194" spans="4:56" s="8" customFormat="1" x14ac:dyDescent="0.25">
      <c r="D194" s="40"/>
      <c r="E194" s="40"/>
      <c r="F194"/>
      <c r="G194"/>
      <c r="H194"/>
      <c r="I194"/>
      <c r="J194"/>
    </row>
    <row r="195" spans="4:56" s="8" customFormat="1" x14ac:dyDescent="0.25">
      <c r="D195" s="40"/>
      <c r="E195" s="40"/>
      <c r="F195"/>
      <c r="G195"/>
      <c r="H195"/>
      <c r="I195"/>
      <c r="J195"/>
    </row>
    <row r="196" spans="4:56" s="8" customFormat="1" x14ac:dyDescent="0.25">
      <c r="D196" s="40"/>
      <c r="E196" s="40"/>
      <c r="F196"/>
      <c r="G196"/>
      <c r="H196"/>
      <c r="I196"/>
      <c r="J196"/>
    </row>
    <row r="197" spans="4:56" s="8" customFormat="1" x14ac:dyDescent="0.25">
      <c r="D197" s="40"/>
      <c r="E197" s="40"/>
      <c r="F197"/>
      <c r="G197"/>
      <c r="H197"/>
      <c r="I197"/>
      <c r="J197"/>
    </row>
    <row r="198" spans="4:56" s="8" customFormat="1" x14ac:dyDescent="0.25">
      <c r="D198" s="40"/>
      <c r="E198" s="40"/>
      <c r="F198"/>
      <c r="G198"/>
      <c r="H198"/>
      <c r="I198"/>
      <c r="J198"/>
    </row>
    <row r="199" spans="4:56" s="8" customFormat="1" x14ac:dyDescent="0.25">
      <c r="D199" s="40"/>
      <c r="E199" s="40"/>
      <c r="F199"/>
      <c r="G199"/>
      <c r="H199"/>
      <c r="I199"/>
      <c r="J199"/>
    </row>
    <row r="200" spans="4:56" s="8" customFormat="1" x14ac:dyDescent="0.25">
      <c r="D200" s="40"/>
      <c r="E200" s="40"/>
      <c r="F200"/>
      <c r="G200"/>
      <c r="H200"/>
      <c r="I200"/>
      <c r="J200"/>
    </row>
    <row r="201" spans="4:56" s="8" customFormat="1" x14ac:dyDescent="0.25">
      <c r="D201" s="40"/>
      <c r="E201" s="40"/>
      <c r="F201"/>
      <c r="G201"/>
      <c r="H201"/>
      <c r="I201"/>
      <c r="J201"/>
    </row>
    <row r="202" spans="4:56" s="8" customFormat="1" x14ac:dyDescent="0.25">
      <c r="D202" s="40"/>
      <c r="E202" s="40"/>
      <c r="F202"/>
      <c r="G202"/>
      <c r="H202"/>
      <c r="I202"/>
      <c r="J202"/>
    </row>
    <row r="203" spans="4:56" s="8" customFormat="1" x14ac:dyDescent="0.25">
      <c r="D203" s="40"/>
      <c r="E203" s="40"/>
      <c r="F203"/>
      <c r="G203"/>
      <c r="H203"/>
      <c r="I203"/>
      <c r="J203"/>
    </row>
    <row r="204" spans="4:56" s="8" customFormat="1" x14ac:dyDescent="0.25">
      <c r="D204" s="40"/>
      <c r="E204" s="40"/>
      <c r="F204"/>
      <c r="G204"/>
      <c r="H204"/>
      <c r="I204"/>
      <c r="J204"/>
    </row>
    <row r="205" spans="4:56" s="8" customFormat="1" x14ac:dyDescent="0.25">
      <c r="D205" s="40"/>
      <c r="E205" s="40"/>
      <c r="F205"/>
      <c r="G205"/>
      <c r="H205"/>
      <c r="I205"/>
      <c r="J205"/>
    </row>
    <row r="206" spans="4:56" s="8" customFormat="1" x14ac:dyDescent="0.25">
      <c r="D206" s="40"/>
      <c r="E206" s="40"/>
      <c r="F206"/>
      <c r="G206"/>
      <c r="H206"/>
      <c r="I206"/>
      <c r="J206"/>
    </row>
    <row r="207" spans="4:56" s="8" customFormat="1" x14ac:dyDescent="0.25">
      <c r="D207" s="40"/>
      <c r="E207" s="40"/>
      <c r="F207"/>
      <c r="G207"/>
      <c r="H207"/>
      <c r="I207"/>
      <c r="J207"/>
    </row>
    <row r="208" spans="4:56" x14ac:dyDescent="0.25">
      <c r="Y208" s="8"/>
      <c r="Z208" s="8"/>
      <c r="AA208" s="8"/>
      <c r="AB208" s="8"/>
      <c r="AC208" s="8"/>
      <c r="AD208" s="8"/>
      <c r="AE208" s="8"/>
      <c r="AF208" s="8"/>
      <c r="AG208" s="8"/>
      <c r="AH208" s="8"/>
      <c r="AI208" s="8"/>
      <c r="AJ208" s="8"/>
      <c r="AK208" s="8"/>
      <c r="AL208" s="8"/>
      <c r="AM208" s="8"/>
      <c r="AN208" s="8"/>
      <c r="AO208" s="8"/>
      <c r="AP208" s="8"/>
      <c r="AQ208" s="8"/>
      <c r="AR208" s="8"/>
      <c r="AS208" s="8"/>
      <c r="AT208" s="8"/>
      <c r="AU208" s="8"/>
      <c r="AV208" s="8"/>
      <c r="AW208" s="8"/>
      <c r="AX208" s="8"/>
      <c r="AY208" s="8"/>
      <c r="AZ208" s="8"/>
      <c r="BA208" s="8"/>
      <c r="BB208" s="8"/>
      <c r="BC208" s="8"/>
      <c r="BD208" s="8"/>
    </row>
    <row r="209" spans="25:56" x14ac:dyDescent="0.25">
      <c r="Y209" s="8"/>
      <c r="Z209" s="8"/>
      <c r="AA209" s="8"/>
      <c r="AB209" s="8"/>
      <c r="AC209" s="8"/>
      <c r="AD209" s="8"/>
      <c r="AE209" s="8"/>
      <c r="AF209" s="8"/>
      <c r="AG209" s="8"/>
      <c r="AH209" s="8"/>
      <c r="AI209" s="8"/>
      <c r="AJ209" s="8"/>
      <c r="AK209" s="8"/>
      <c r="AL209" s="8"/>
      <c r="AM209" s="8"/>
      <c r="AN209" s="8"/>
      <c r="AO209" s="8"/>
      <c r="AP209" s="8"/>
      <c r="AQ209" s="8"/>
      <c r="AR209" s="8"/>
      <c r="AS209" s="8"/>
      <c r="AT209" s="8"/>
      <c r="AU209" s="8"/>
      <c r="AV209" s="8"/>
      <c r="AW209" s="8"/>
      <c r="AX209" s="8"/>
      <c r="AY209" s="8"/>
      <c r="AZ209" s="8"/>
      <c r="BA209" s="8"/>
      <c r="BB209" s="8"/>
      <c r="BC209" s="8"/>
      <c r="BD209" s="8"/>
    </row>
    <row r="210" spans="25:56" x14ac:dyDescent="0.25">
      <c r="Y210" s="8"/>
      <c r="Z210" s="8"/>
      <c r="AA210" s="8"/>
      <c r="AB210" s="8"/>
      <c r="AC210" s="8"/>
      <c r="AD210" s="8"/>
      <c r="AE210" s="8"/>
      <c r="AF210" s="8"/>
      <c r="AG210" s="8"/>
      <c r="AH210" s="8"/>
      <c r="AI210" s="8"/>
      <c r="AJ210" s="8"/>
      <c r="AK210" s="8"/>
      <c r="AL210" s="8"/>
      <c r="AM210" s="8"/>
      <c r="AN210" s="8"/>
      <c r="AO210" s="8"/>
      <c r="AP210" s="8"/>
      <c r="AQ210" s="8"/>
      <c r="AR210" s="8"/>
      <c r="AS210" s="8"/>
      <c r="AT210" s="8"/>
      <c r="AU210" s="8"/>
      <c r="AV210" s="8"/>
      <c r="AW210" s="8"/>
      <c r="AX210" s="8"/>
      <c r="AY210" s="8"/>
      <c r="AZ210" s="8"/>
      <c r="BA210" s="8"/>
      <c r="BB210" s="8"/>
      <c r="BC210" s="8"/>
      <c r="BD210" s="8"/>
    </row>
    <row r="211" spans="25:56" x14ac:dyDescent="0.25">
      <c r="Y211" s="8"/>
      <c r="Z211" s="8"/>
      <c r="AA211" s="8"/>
      <c r="AB211" s="8"/>
      <c r="AC211" s="8"/>
      <c r="AD211" s="8"/>
      <c r="AE211" s="8"/>
      <c r="AF211" s="8"/>
      <c r="AG211" s="8"/>
      <c r="AH211" s="8"/>
      <c r="AI211" s="8"/>
      <c r="AJ211" s="8"/>
      <c r="AK211" s="8"/>
      <c r="AL211" s="8"/>
      <c r="AM211" s="8"/>
      <c r="AN211" s="8"/>
      <c r="AO211" s="8"/>
      <c r="AP211" s="8"/>
      <c r="AQ211" s="8"/>
      <c r="AR211" s="8"/>
      <c r="AS211" s="8"/>
      <c r="AT211" s="8"/>
      <c r="AU211" s="8"/>
      <c r="AV211" s="8"/>
      <c r="AW211" s="8"/>
      <c r="AX211" s="8"/>
      <c r="AY211" s="8"/>
      <c r="AZ211" s="8"/>
      <c r="BA211" s="8"/>
      <c r="BB211" s="8"/>
      <c r="BC211" s="8"/>
      <c r="BD211" s="8"/>
    </row>
    <row r="212" spans="25:56" x14ac:dyDescent="0.25">
      <c r="Y212" s="8"/>
      <c r="Z212" s="8"/>
      <c r="AA212" s="8"/>
      <c r="AB212" s="8"/>
      <c r="AC212" s="8"/>
      <c r="AD212" s="8"/>
      <c r="AE212" s="8"/>
      <c r="AF212" s="8"/>
      <c r="AG212" s="8"/>
      <c r="AH212" s="8"/>
      <c r="AI212" s="8"/>
      <c r="AJ212" s="8"/>
      <c r="AK212" s="8"/>
      <c r="AL212" s="8"/>
      <c r="AM212" s="8"/>
      <c r="AN212" s="8"/>
      <c r="AO212" s="8"/>
      <c r="AP212" s="8"/>
      <c r="AQ212" s="8"/>
      <c r="AR212" s="8"/>
      <c r="AS212" s="8"/>
      <c r="AT212" s="8"/>
      <c r="AU212" s="8"/>
      <c r="AV212" s="8"/>
      <c r="AW212" s="8"/>
      <c r="AX212" s="8"/>
      <c r="AY212" s="8"/>
      <c r="AZ212" s="8"/>
      <c r="BA212" s="8"/>
      <c r="BB212" s="8"/>
      <c r="BC212" s="8"/>
      <c r="BD212" s="8"/>
    </row>
  </sheetData>
  <sheetProtection algorithmName="SHA-512" hashValue="AshsCC47vtNw08SVQIOKZQvrX1JEWSjBsiwzHtD47bmtCOXhRzZ/14+ZWqwoP6butXwu8VSHJ4kI0J96pmDtnQ==" saltValue="MGgscxBgrg7rREo2a5hPBg==" spinCount="100000" sheet="1" objects="1" scenarios="1" formatColumns="0" insertRows="0" insertHyperlinks="0" autoFilter="0"/>
  <mergeCells count="2">
    <mergeCell ref="D4:J5"/>
    <mergeCell ref="A12:C12"/>
  </mergeCells>
  <hyperlinks>
    <hyperlink ref="A12" r:id="rId1" xr:uid="{FA208AAB-F401-4B55-8BFB-AC578BAC5635}"/>
  </hyperlinks>
  <pageMargins left="0.7" right="0.7" top="0.78740157499999996" bottom="0.78740157499999996" header="0.3" footer="0.3"/>
  <pageSetup scale="54" fitToHeight="0" orientation="portrait" r:id="rId2"/>
  <drawing r:id="rId3"/>
  <tableParts count="1">
    <tablePart r:id="rId4"/>
  </tableParts>
  <extLst>
    <ext xmlns:x14="http://schemas.microsoft.com/office/spreadsheetml/2009/9/main" uri="{CCE6A557-97BC-4b89-ADB6-D9C93CAAB3DF}">
      <x14:dataValidations xmlns:xm="http://schemas.microsoft.com/office/excel/2006/main" count="1">
        <x14:dataValidation type="date" allowBlank="1" showInputMessage="1" showErrorMessage="1" errorTitle="Buchungsdatum überprüfen!" error="Das Datum liegt ausserhalb des Buchungszeitraums. Allenfalls auf der Deckseite 'Milchbüchli' oben korrigieren." xr:uid="{8DA8A640-20BA-48D5-8906-DB1ED255B89C}">
          <x14:formula1>
            <xm:f>Milchbüchli!$H$4</xm:f>
          </x14:formula1>
          <x14:formula2>
            <xm:f>Milchbüchli!$J$4</xm:f>
          </x14:formula2>
          <xm:sqref>E7:E106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BAF985D-0DF6-47DD-AE6A-286B7B05F449}">
  <sheetPr>
    <tabColor theme="5" tint="0.79998168889431442"/>
    <pageSetUpPr fitToPage="1"/>
  </sheetPr>
  <dimension ref="A1:AB247"/>
  <sheetViews>
    <sheetView workbookViewId="0">
      <selection activeCell="I23" sqref="I23"/>
    </sheetView>
  </sheetViews>
  <sheetFormatPr baseColWidth="10" defaultRowHeight="15" x14ac:dyDescent="0.25"/>
  <cols>
    <col min="1" max="3" width="11.5703125" style="8"/>
    <col min="6" max="6" width="23" bestFit="1" customWidth="1"/>
    <col min="7" max="7" width="25.7109375" bestFit="1" customWidth="1"/>
    <col min="8" max="8" width="51.7109375" customWidth="1"/>
    <col min="9" max="9" width="36.42578125" customWidth="1"/>
    <col min="10" max="10" width="20.140625" customWidth="1"/>
    <col min="11" max="11" width="25.5703125" style="40" customWidth="1"/>
    <col min="12" max="19" width="11.5703125" style="8"/>
    <col min="20" max="20" width="11.42578125" style="8" customWidth="1"/>
    <col min="21" max="21" width="23" style="8" hidden="1" customWidth="1"/>
    <col min="22" max="22" width="25.7109375" style="8" hidden="1" customWidth="1"/>
    <col min="23" max="23" width="11.42578125" style="8" customWidth="1"/>
    <col min="24" max="28" width="11.5703125" style="8"/>
  </cols>
  <sheetData>
    <row r="1" spans="1:22" s="8" customFormat="1" x14ac:dyDescent="0.25">
      <c r="K1" s="39"/>
    </row>
    <row r="2" spans="1:22" s="8" customFormat="1" x14ac:dyDescent="0.25">
      <c r="K2" s="39"/>
      <c r="U2" s="8" t="s">
        <v>35</v>
      </c>
      <c r="V2" s="8" t="s">
        <v>34</v>
      </c>
    </row>
    <row r="3" spans="1:22" s="8" customFormat="1" ht="15.75" thickBot="1" x14ac:dyDescent="0.3">
      <c r="K3" s="39"/>
    </row>
    <row r="4" spans="1:22" ht="23.45" customHeight="1" x14ac:dyDescent="0.25">
      <c r="D4" s="207" t="s">
        <v>2</v>
      </c>
      <c r="E4" s="208"/>
      <c r="F4" s="208"/>
      <c r="G4" s="208"/>
      <c r="H4" s="208"/>
      <c r="I4" s="208"/>
      <c r="J4" s="208"/>
      <c r="K4" s="209"/>
    </row>
    <row r="5" spans="1:22" ht="15.75" customHeight="1" thickBot="1" x14ac:dyDescent="0.3">
      <c r="D5" s="210"/>
      <c r="E5" s="211"/>
      <c r="F5" s="211"/>
      <c r="G5" s="211"/>
      <c r="H5" s="211"/>
      <c r="I5" s="211"/>
      <c r="J5" s="211"/>
      <c r="K5" s="212"/>
      <c r="U5" s="8" t="s">
        <v>27</v>
      </c>
      <c r="V5" s="8" t="s">
        <v>28</v>
      </c>
    </row>
    <row r="6" spans="1:22" x14ac:dyDescent="0.25">
      <c r="D6" s="47" t="s">
        <v>52</v>
      </c>
      <c r="E6" s="40" t="s">
        <v>18</v>
      </c>
      <c r="F6" s="40" t="s">
        <v>25</v>
      </c>
      <c r="G6" s="40" t="s">
        <v>28</v>
      </c>
      <c r="H6" s="40" t="s">
        <v>20</v>
      </c>
      <c r="I6" s="40" t="s">
        <v>26</v>
      </c>
      <c r="J6" s="40" t="s">
        <v>21</v>
      </c>
      <c r="K6" s="3" t="s">
        <v>22</v>
      </c>
      <c r="U6" s="8" t="str">
        <f>Milchbüchli!E10</f>
        <v>Direkter Aufwand</v>
      </c>
      <c r="V6" s="8" t="str">
        <f>Milchbüchli!F13</f>
        <v>Löhne Personal</v>
      </c>
    </row>
    <row r="7" spans="1:22" x14ac:dyDescent="0.25">
      <c r="D7" s="87">
        <v>1</v>
      </c>
      <c r="E7" s="86"/>
      <c r="F7" s="30"/>
      <c r="G7" s="30"/>
      <c r="H7" s="30"/>
      <c r="I7" s="30"/>
      <c r="J7" s="30"/>
      <c r="K7" s="79"/>
      <c r="U7" s="8" t="str">
        <f>Milchbüchli!E12</f>
        <v>Personalaufwand</v>
      </c>
      <c r="V7" s="8" t="str">
        <f>Milchbüchli!F14</f>
        <v>Lohn Inhaber</v>
      </c>
    </row>
    <row r="8" spans="1:22" x14ac:dyDescent="0.25">
      <c r="D8" s="87">
        <v>2</v>
      </c>
      <c r="E8" s="86"/>
      <c r="F8" s="30"/>
      <c r="G8" s="30"/>
      <c r="H8" s="30"/>
      <c r="I8" s="30"/>
      <c r="J8" s="30"/>
      <c r="K8" s="79"/>
      <c r="U8" s="8" t="str">
        <f>Milchbüchli!E20</f>
        <v>Raumkosten</v>
      </c>
      <c r="V8" s="8" t="str">
        <f>Milchbüchli!F15</f>
        <v>Sozialversicherungen Personal</v>
      </c>
    </row>
    <row r="9" spans="1:22" x14ac:dyDescent="0.25">
      <c r="D9" s="87">
        <v>3</v>
      </c>
      <c r="E9" s="86"/>
      <c r="F9" s="30"/>
      <c r="G9" s="30"/>
      <c r="H9" s="30"/>
      <c r="I9" s="30"/>
      <c r="J9" s="30"/>
      <c r="K9" s="79"/>
      <c r="U9" s="8" t="str">
        <f>Milchbüchli!E22</f>
        <v>Transport- und Reisekosten</v>
      </c>
      <c r="V9" s="8" t="str">
        <f>Milchbüchli!F16</f>
        <v>Sozialversicherungen Inhaber</v>
      </c>
    </row>
    <row r="10" spans="1:22" x14ac:dyDescent="0.25">
      <c r="D10" s="87">
        <v>4</v>
      </c>
      <c r="E10" s="86"/>
      <c r="F10" s="30"/>
      <c r="G10" s="30"/>
      <c r="H10" s="30"/>
      <c r="I10" s="30"/>
      <c r="J10" s="30"/>
      <c r="K10" s="79"/>
      <c r="U10" s="8" t="str">
        <f>Milchbüchli!E24</f>
        <v>Versicherungen</v>
      </c>
      <c r="V10" s="8" t="str">
        <f>Milchbüchli!F17</f>
        <v>BVG Personal</v>
      </c>
    </row>
    <row r="11" spans="1:22" x14ac:dyDescent="0.25">
      <c r="A11" s="204" t="s">
        <v>38</v>
      </c>
      <c r="B11" s="205"/>
      <c r="C11" s="206"/>
      <c r="D11" s="87">
        <v>5</v>
      </c>
      <c r="E11" s="86"/>
      <c r="F11" s="30"/>
      <c r="G11" s="30"/>
      <c r="H11" s="30"/>
      <c r="I11" s="30"/>
      <c r="J11" s="30"/>
      <c r="K11" s="79"/>
      <c r="U11" s="8" t="str">
        <f>Milchbüchli!E26</f>
        <v>Energieaufwand</v>
      </c>
      <c r="V11" s="8" t="str">
        <f>Milchbüchli!F18</f>
        <v>Sonstige Personalaufwände</v>
      </c>
    </row>
    <row r="12" spans="1:22" x14ac:dyDescent="0.25">
      <c r="D12" s="87">
        <v>6</v>
      </c>
      <c r="E12" s="86"/>
      <c r="F12" s="30"/>
      <c r="G12" s="30"/>
      <c r="H12" s="30"/>
      <c r="I12" s="30"/>
      <c r="J12" s="30"/>
      <c r="K12" s="79"/>
      <c r="U12" s="8" t="str">
        <f>Milchbüchli!E28</f>
        <v>Verwaltungsaufwand</v>
      </c>
    </row>
    <row r="13" spans="1:22" x14ac:dyDescent="0.25">
      <c r="D13" s="87">
        <v>7</v>
      </c>
      <c r="E13" s="86"/>
      <c r="F13" s="30"/>
      <c r="G13" s="30"/>
      <c r="H13" s="30"/>
      <c r="I13" s="30"/>
      <c r="J13" s="30"/>
      <c r="K13" s="79"/>
      <c r="U13" s="8" t="str">
        <f>Milchbüchli!E30</f>
        <v>Werbeaufwand</v>
      </c>
    </row>
    <row r="14" spans="1:22" x14ac:dyDescent="0.25">
      <c r="D14" s="87">
        <v>8</v>
      </c>
      <c r="E14" s="86"/>
      <c r="F14" s="30"/>
      <c r="G14" s="30"/>
      <c r="H14" s="30"/>
      <c r="I14" s="30"/>
      <c r="J14" s="30"/>
      <c r="K14" s="79"/>
      <c r="U14" s="8" t="str">
        <f>Milchbüchli!E32</f>
        <v>Sonstiger Betriebsaufwand</v>
      </c>
    </row>
    <row r="15" spans="1:22" x14ac:dyDescent="0.25">
      <c r="D15" s="87">
        <v>9</v>
      </c>
      <c r="E15" s="86"/>
      <c r="F15" s="30"/>
      <c r="G15" s="30"/>
      <c r="H15" s="30"/>
      <c r="I15" s="30"/>
      <c r="J15" s="30"/>
      <c r="K15" s="79"/>
      <c r="U15" s="8" t="str">
        <f>Milchbüchli!E34</f>
        <v>Finanzaufwand</v>
      </c>
    </row>
    <row r="16" spans="1:22" x14ac:dyDescent="0.25">
      <c r="D16" s="87">
        <v>10</v>
      </c>
      <c r="E16" s="86"/>
      <c r="F16" s="30"/>
      <c r="G16" s="30"/>
      <c r="H16" s="30"/>
      <c r="I16" s="30"/>
      <c r="J16" s="30"/>
      <c r="K16" s="79"/>
      <c r="U16" s="8" t="str">
        <f>Milchbüchli!E36</f>
        <v>Eigenzins</v>
      </c>
    </row>
    <row r="17" spans="4:11" x14ac:dyDescent="0.25">
      <c r="D17" s="87">
        <v>11</v>
      </c>
      <c r="E17" s="86"/>
      <c r="F17" s="30"/>
      <c r="G17" s="30"/>
      <c r="H17" s="30"/>
      <c r="I17" s="30"/>
      <c r="J17" s="30"/>
      <c r="K17" s="79"/>
    </row>
    <row r="18" spans="4:11" x14ac:dyDescent="0.25">
      <c r="D18" s="87">
        <v>12</v>
      </c>
      <c r="E18" s="86"/>
      <c r="F18" s="30"/>
      <c r="G18" s="30"/>
      <c r="H18" s="30"/>
      <c r="I18" s="30"/>
      <c r="J18" s="30"/>
      <c r="K18" s="79"/>
    </row>
    <row r="19" spans="4:11" x14ac:dyDescent="0.25">
      <c r="D19" s="87">
        <v>13</v>
      </c>
      <c r="E19" s="86"/>
      <c r="F19" s="30"/>
      <c r="G19" s="30"/>
      <c r="H19" s="30"/>
      <c r="I19" s="30"/>
      <c r="J19" s="30"/>
      <c r="K19" s="79"/>
    </row>
    <row r="20" spans="4:11" x14ac:dyDescent="0.25">
      <c r="D20" s="87">
        <v>14</v>
      </c>
      <c r="E20" s="86"/>
      <c r="F20" s="30"/>
      <c r="G20" s="30"/>
      <c r="H20" s="30"/>
      <c r="I20" s="30"/>
      <c r="J20" s="30"/>
      <c r="K20" s="79"/>
    </row>
    <row r="21" spans="4:11" x14ac:dyDescent="0.25">
      <c r="D21" s="87">
        <v>15</v>
      </c>
      <c r="E21" s="86"/>
      <c r="F21" s="30"/>
      <c r="G21" s="30"/>
      <c r="H21" s="30"/>
      <c r="I21" s="30"/>
      <c r="J21" s="30"/>
      <c r="K21" s="79"/>
    </row>
    <row r="22" spans="4:11" x14ac:dyDescent="0.25">
      <c r="D22" s="87">
        <v>16</v>
      </c>
      <c r="E22" s="86"/>
      <c r="F22" s="30"/>
      <c r="G22" s="30"/>
      <c r="H22" s="30"/>
      <c r="I22" s="30"/>
      <c r="J22" s="30"/>
      <c r="K22" s="79"/>
    </row>
    <row r="23" spans="4:11" x14ac:dyDescent="0.25">
      <c r="D23" s="87">
        <v>17</v>
      </c>
      <c r="E23" s="86"/>
      <c r="F23" s="30"/>
      <c r="G23" s="30"/>
      <c r="H23" s="30"/>
      <c r="I23" s="30"/>
      <c r="J23" s="30"/>
      <c r="K23" s="79"/>
    </row>
    <row r="24" spans="4:11" x14ac:dyDescent="0.25">
      <c r="D24" s="87">
        <v>18</v>
      </c>
      <c r="E24" s="86"/>
      <c r="F24" s="30"/>
      <c r="G24" s="30"/>
      <c r="H24" s="30"/>
      <c r="I24" s="30"/>
      <c r="J24" s="30"/>
      <c r="K24" s="79"/>
    </row>
    <row r="25" spans="4:11" x14ac:dyDescent="0.25">
      <c r="D25" s="87">
        <v>19</v>
      </c>
      <c r="E25" s="86"/>
      <c r="F25" s="30"/>
      <c r="G25" s="30"/>
      <c r="H25" s="30"/>
      <c r="I25" s="30"/>
      <c r="J25" s="30"/>
      <c r="K25" s="79"/>
    </row>
    <row r="26" spans="4:11" x14ac:dyDescent="0.25">
      <c r="D26" s="87">
        <v>20</v>
      </c>
      <c r="E26" s="86"/>
      <c r="F26" s="30"/>
      <c r="G26" s="30"/>
      <c r="H26" s="30"/>
      <c r="I26" s="30"/>
      <c r="J26" s="30"/>
      <c r="K26" s="79"/>
    </row>
    <row r="27" spans="4:11" x14ac:dyDescent="0.25">
      <c r="D27" s="87">
        <v>21</v>
      </c>
      <c r="E27" s="86"/>
      <c r="F27" s="30"/>
      <c r="G27" s="30"/>
      <c r="H27" s="30"/>
      <c r="I27" s="30"/>
      <c r="J27" s="30"/>
      <c r="K27" s="79"/>
    </row>
    <row r="28" spans="4:11" x14ac:dyDescent="0.25">
      <c r="D28" s="87">
        <v>22</v>
      </c>
      <c r="E28" s="86"/>
      <c r="F28" s="30"/>
      <c r="G28" s="30"/>
      <c r="H28" s="30"/>
      <c r="I28" s="30"/>
      <c r="J28" s="30"/>
      <c r="K28" s="79"/>
    </row>
    <row r="29" spans="4:11" x14ac:dyDescent="0.25">
      <c r="D29" s="87">
        <v>23</v>
      </c>
      <c r="E29" s="86"/>
      <c r="F29" s="30"/>
      <c r="G29" s="30"/>
      <c r="H29" s="30"/>
      <c r="I29" s="30"/>
      <c r="J29" s="30"/>
      <c r="K29" s="79"/>
    </row>
    <row r="30" spans="4:11" x14ac:dyDescent="0.25">
      <c r="D30" s="87">
        <v>24</v>
      </c>
      <c r="E30" s="86"/>
      <c r="F30" s="30"/>
      <c r="G30" s="30"/>
      <c r="H30" s="30"/>
      <c r="I30" s="30"/>
      <c r="J30" s="30"/>
      <c r="K30" s="79"/>
    </row>
    <row r="31" spans="4:11" x14ac:dyDescent="0.25">
      <c r="D31" s="87">
        <v>25</v>
      </c>
      <c r="E31" s="86"/>
      <c r="F31" s="30"/>
      <c r="G31" s="30"/>
      <c r="H31" s="30"/>
      <c r="I31" s="30"/>
      <c r="J31" s="30"/>
      <c r="K31" s="79"/>
    </row>
    <row r="32" spans="4:11" x14ac:dyDescent="0.25">
      <c r="D32" s="87">
        <v>26</v>
      </c>
      <c r="E32" s="86"/>
      <c r="F32" s="30"/>
      <c r="G32" s="30"/>
      <c r="H32" s="30"/>
      <c r="I32" s="30"/>
      <c r="J32" s="30"/>
      <c r="K32" s="79"/>
    </row>
    <row r="33" spans="4:11" x14ac:dyDescent="0.25">
      <c r="D33" s="87">
        <v>27</v>
      </c>
      <c r="E33" s="86"/>
      <c r="F33" s="30"/>
      <c r="G33" s="30"/>
      <c r="H33" s="30"/>
      <c r="I33" s="30"/>
      <c r="J33" s="30"/>
      <c r="K33" s="79"/>
    </row>
    <row r="34" spans="4:11" x14ac:dyDescent="0.25">
      <c r="D34" s="87">
        <v>28</v>
      </c>
      <c r="E34" s="86"/>
      <c r="F34" s="30"/>
      <c r="G34" s="30"/>
      <c r="H34" s="30"/>
      <c r="I34" s="30"/>
      <c r="J34" s="30"/>
      <c r="K34" s="79"/>
    </row>
    <row r="35" spans="4:11" x14ac:dyDescent="0.25">
      <c r="D35" s="87">
        <v>29</v>
      </c>
      <c r="E35" s="86"/>
      <c r="F35" s="30"/>
      <c r="G35" s="30"/>
      <c r="H35" s="30"/>
      <c r="I35" s="30"/>
      <c r="J35" s="30"/>
      <c r="K35" s="79"/>
    </row>
    <row r="36" spans="4:11" x14ac:dyDescent="0.25">
      <c r="D36" s="87">
        <v>30</v>
      </c>
      <c r="E36" s="86"/>
      <c r="F36" s="30"/>
      <c r="G36" s="30"/>
      <c r="H36" s="30"/>
      <c r="I36" s="30"/>
      <c r="J36" s="30"/>
      <c r="K36" s="79"/>
    </row>
    <row r="37" spans="4:11" x14ac:dyDescent="0.25">
      <c r="D37" s="87">
        <v>31</v>
      </c>
      <c r="E37" s="86"/>
      <c r="F37" s="30"/>
      <c r="G37" s="30"/>
      <c r="H37" s="30"/>
      <c r="I37" s="30"/>
      <c r="J37" s="30"/>
      <c r="K37" s="79"/>
    </row>
    <row r="38" spans="4:11" x14ac:dyDescent="0.25">
      <c r="D38" s="87">
        <v>32</v>
      </c>
      <c r="E38" s="86"/>
      <c r="F38" s="30"/>
      <c r="G38" s="30"/>
      <c r="H38" s="30"/>
      <c r="I38" s="30"/>
      <c r="J38" s="30"/>
      <c r="K38" s="79"/>
    </row>
    <row r="39" spans="4:11" x14ac:dyDescent="0.25">
      <c r="D39" s="87">
        <v>33</v>
      </c>
      <c r="E39" s="86"/>
      <c r="F39" s="30"/>
      <c r="G39" s="30"/>
      <c r="H39" s="30"/>
      <c r="I39" s="30"/>
      <c r="J39" s="30"/>
      <c r="K39" s="79"/>
    </row>
    <row r="40" spans="4:11" x14ac:dyDescent="0.25">
      <c r="D40" s="87">
        <v>34</v>
      </c>
      <c r="E40" s="86"/>
      <c r="F40" s="30"/>
      <c r="G40" s="30"/>
      <c r="H40" s="30"/>
      <c r="I40" s="30"/>
      <c r="J40" s="30"/>
      <c r="K40" s="79"/>
    </row>
    <row r="41" spans="4:11" x14ac:dyDescent="0.25">
      <c r="D41" s="87">
        <v>35</v>
      </c>
      <c r="E41" s="86"/>
      <c r="F41" s="30"/>
      <c r="G41" s="30"/>
      <c r="H41" s="30"/>
      <c r="I41" s="30"/>
      <c r="J41" s="30"/>
      <c r="K41" s="79"/>
    </row>
    <row r="42" spans="4:11" x14ac:dyDescent="0.25">
      <c r="D42" s="87">
        <v>36</v>
      </c>
      <c r="E42" s="86"/>
      <c r="F42" s="30"/>
      <c r="G42" s="30"/>
      <c r="H42" s="30"/>
      <c r="I42" s="30"/>
      <c r="J42" s="30"/>
      <c r="K42" s="79"/>
    </row>
    <row r="43" spans="4:11" x14ac:dyDescent="0.25">
      <c r="D43" s="87">
        <v>37</v>
      </c>
      <c r="E43" s="86"/>
      <c r="F43" s="30"/>
      <c r="G43" s="30"/>
      <c r="H43" s="30"/>
      <c r="I43" s="30"/>
      <c r="J43" s="30"/>
      <c r="K43" s="79"/>
    </row>
    <row r="44" spans="4:11" x14ac:dyDescent="0.25">
      <c r="D44" s="87">
        <v>38</v>
      </c>
      <c r="E44" s="86"/>
      <c r="F44" s="30"/>
      <c r="G44" s="30"/>
      <c r="H44" s="30"/>
      <c r="I44" s="30"/>
      <c r="J44" s="30"/>
      <c r="K44" s="79"/>
    </row>
    <row r="45" spans="4:11" x14ac:dyDescent="0.25">
      <c r="D45" s="87">
        <v>39</v>
      </c>
      <c r="E45" s="86"/>
      <c r="F45" s="30"/>
      <c r="G45" s="30"/>
      <c r="H45" s="30"/>
      <c r="I45" s="30"/>
      <c r="J45" s="30"/>
      <c r="K45" s="79"/>
    </row>
    <row r="46" spans="4:11" x14ac:dyDescent="0.25">
      <c r="D46" s="87">
        <v>40</v>
      </c>
      <c r="E46" s="86"/>
      <c r="F46" s="30"/>
      <c r="G46" s="30"/>
      <c r="H46" s="30"/>
      <c r="I46" s="30"/>
      <c r="J46" s="30"/>
      <c r="K46" s="79"/>
    </row>
    <row r="47" spans="4:11" x14ac:dyDescent="0.25">
      <c r="D47" s="87">
        <v>41</v>
      </c>
      <c r="E47" s="86"/>
      <c r="F47" s="30"/>
      <c r="G47" s="30"/>
      <c r="H47" s="30"/>
      <c r="I47" s="30"/>
      <c r="J47" s="30"/>
      <c r="K47" s="79"/>
    </row>
    <row r="48" spans="4:11" x14ac:dyDescent="0.25">
      <c r="D48" s="87">
        <v>42</v>
      </c>
      <c r="E48" s="86"/>
      <c r="F48" s="30"/>
      <c r="G48" s="30"/>
      <c r="H48" s="30"/>
      <c r="I48" s="30"/>
      <c r="J48" s="30"/>
      <c r="K48" s="79"/>
    </row>
    <row r="49" spans="4:11" x14ac:dyDescent="0.25">
      <c r="D49" s="87">
        <v>43</v>
      </c>
      <c r="E49" s="86"/>
      <c r="F49" s="30"/>
      <c r="G49" s="30"/>
      <c r="H49" s="30"/>
      <c r="I49" s="30"/>
      <c r="J49" s="30"/>
      <c r="K49" s="79"/>
    </row>
    <row r="50" spans="4:11" x14ac:dyDescent="0.25">
      <c r="D50" s="87">
        <v>44</v>
      </c>
      <c r="E50" s="86"/>
      <c r="F50" s="30"/>
      <c r="G50" s="30"/>
      <c r="H50" s="30"/>
      <c r="I50" s="30"/>
      <c r="J50" s="30"/>
      <c r="K50" s="79"/>
    </row>
    <row r="51" spans="4:11" x14ac:dyDescent="0.25">
      <c r="D51" s="87">
        <v>45</v>
      </c>
      <c r="E51" s="86"/>
      <c r="F51" s="30"/>
      <c r="G51" s="30"/>
      <c r="H51" s="30"/>
      <c r="I51" s="30"/>
      <c r="J51" s="30"/>
      <c r="K51" s="79"/>
    </row>
    <row r="52" spans="4:11" x14ac:dyDescent="0.25">
      <c r="D52" s="87">
        <v>46</v>
      </c>
      <c r="E52" s="86"/>
      <c r="F52" s="30"/>
      <c r="G52" s="30"/>
      <c r="H52" s="30"/>
      <c r="I52" s="30"/>
      <c r="J52" s="30"/>
      <c r="K52" s="79"/>
    </row>
    <row r="53" spans="4:11" x14ac:dyDescent="0.25">
      <c r="D53" s="87">
        <v>47</v>
      </c>
      <c r="E53" s="86"/>
      <c r="F53" s="30"/>
      <c r="G53" s="30"/>
      <c r="H53" s="30"/>
      <c r="I53" s="30"/>
      <c r="J53" s="30"/>
      <c r="K53" s="79"/>
    </row>
    <row r="54" spans="4:11" x14ac:dyDescent="0.25">
      <c r="D54" s="87">
        <v>48</v>
      </c>
      <c r="E54" s="86"/>
      <c r="F54" s="30"/>
      <c r="G54" s="30"/>
      <c r="H54" s="30"/>
      <c r="I54" s="30"/>
      <c r="J54" s="30"/>
      <c r="K54" s="79"/>
    </row>
    <row r="55" spans="4:11" x14ac:dyDescent="0.25">
      <c r="D55" s="87">
        <v>49</v>
      </c>
      <c r="E55" s="86"/>
      <c r="F55" s="30"/>
      <c r="G55" s="30"/>
      <c r="H55" s="30"/>
      <c r="I55" s="30"/>
      <c r="J55" s="30"/>
      <c r="K55" s="79"/>
    </row>
    <row r="56" spans="4:11" x14ac:dyDescent="0.25">
      <c r="D56" s="87">
        <v>50</v>
      </c>
      <c r="E56" s="86"/>
      <c r="F56" s="30"/>
      <c r="G56" s="30"/>
      <c r="H56" s="30"/>
      <c r="I56" s="30"/>
      <c r="J56" s="30"/>
      <c r="K56" s="79"/>
    </row>
    <row r="57" spans="4:11" x14ac:dyDescent="0.25">
      <c r="D57" s="87">
        <v>51</v>
      </c>
      <c r="E57" s="86"/>
      <c r="F57" s="30"/>
      <c r="G57" s="30"/>
      <c r="H57" s="30"/>
      <c r="I57" s="30"/>
      <c r="J57" s="30"/>
      <c r="K57" s="79"/>
    </row>
    <row r="58" spans="4:11" x14ac:dyDescent="0.25">
      <c r="D58" s="87">
        <v>52</v>
      </c>
      <c r="E58" s="86"/>
      <c r="F58" s="30"/>
      <c r="G58" s="30"/>
      <c r="H58" s="30"/>
      <c r="I58" s="30"/>
      <c r="J58" s="30"/>
      <c r="K58" s="79"/>
    </row>
    <row r="59" spans="4:11" x14ac:dyDescent="0.25">
      <c r="D59" s="87">
        <v>53</v>
      </c>
      <c r="E59" s="86"/>
      <c r="F59" s="30"/>
      <c r="G59" s="30"/>
      <c r="H59" s="30"/>
      <c r="I59" s="30"/>
      <c r="J59" s="30"/>
      <c r="K59" s="79"/>
    </row>
    <row r="60" spans="4:11" x14ac:dyDescent="0.25">
      <c r="D60" s="87">
        <v>54</v>
      </c>
      <c r="E60" s="86"/>
      <c r="F60" s="30"/>
      <c r="G60" s="30"/>
      <c r="H60" s="30"/>
      <c r="I60" s="30"/>
      <c r="J60" s="30"/>
      <c r="K60" s="79"/>
    </row>
    <row r="61" spans="4:11" x14ac:dyDescent="0.25">
      <c r="D61" s="87">
        <v>55</v>
      </c>
      <c r="E61" s="86"/>
      <c r="F61" s="30"/>
      <c r="G61" s="30"/>
      <c r="H61" s="30"/>
      <c r="I61" s="30"/>
      <c r="J61" s="30"/>
      <c r="K61" s="79"/>
    </row>
    <row r="62" spans="4:11" x14ac:dyDescent="0.25">
      <c r="D62" s="87">
        <v>56</v>
      </c>
      <c r="E62" s="86"/>
      <c r="F62" s="30"/>
      <c r="G62" s="30"/>
      <c r="H62" s="30"/>
      <c r="I62" s="30"/>
      <c r="J62" s="30"/>
      <c r="K62" s="79"/>
    </row>
    <row r="63" spans="4:11" x14ac:dyDescent="0.25">
      <c r="D63" s="87">
        <v>57</v>
      </c>
      <c r="E63" s="86"/>
      <c r="F63" s="30"/>
      <c r="G63" s="30"/>
      <c r="H63" s="30"/>
      <c r="I63" s="30"/>
      <c r="J63" s="30"/>
      <c r="K63" s="79"/>
    </row>
    <row r="64" spans="4:11" x14ac:dyDescent="0.25">
      <c r="D64" s="87">
        <v>58</v>
      </c>
      <c r="E64" s="86"/>
      <c r="F64" s="30"/>
      <c r="G64" s="30"/>
      <c r="H64" s="30"/>
      <c r="I64" s="30"/>
      <c r="J64" s="30"/>
      <c r="K64" s="79"/>
    </row>
    <row r="65" spans="4:11" x14ac:dyDescent="0.25">
      <c r="D65" s="87">
        <v>59</v>
      </c>
      <c r="E65" s="86"/>
      <c r="F65" s="30"/>
      <c r="G65" s="30"/>
      <c r="H65" s="30"/>
      <c r="I65" s="30"/>
      <c r="J65" s="30"/>
      <c r="K65" s="79"/>
    </row>
    <row r="66" spans="4:11" x14ac:dyDescent="0.25">
      <c r="D66" s="87">
        <v>60</v>
      </c>
      <c r="E66" s="86"/>
      <c r="F66" s="30"/>
      <c r="G66" s="30"/>
      <c r="H66" s="30"/>
      <c r="I66" s="30"/>
      <c r="J66" s="30"/>
      <c r="K66" s="79"/>
    </row>
    <row r="67" spans="4:11" x14ac:dyDescent="0.25">
      <c r="D67" s="87">
        <v>61</v>
      </c>
      <c r="E67" s="86"/>
      <c r="F67" s="30"/>
      <c r="G67" s="30"/>
      <c r="H67" s="30"/>
      <c r="I67" s="30"/>
      <c r="J67" s="30"/>
      <c r="K67" s="79"/>
    </row>
    <row r="68" spans="4:11" x14ac:dyDescent="0.25">
      <c r="D68" s="87">
        <v>62</v>
      </c>
      <c r="E68" s="86"/>
      <c r="F68" s="30"/>
      <c r="G68" s="30"/>
      <c r="H68" s="30"/>
      <c r="I68" s="30"/>
      <c r="J68" s="30"/>
      <c r="K68" s="79"/>
    </row>
    <row r="69" spans="4:11" x14ac:dyDescent="0.25">
      <c r="D69" s="87">
        <v>63</v>
      </c>
      <c r="E69" s="86"/>
      <c r="F69" s="30"/>
      <c r="G69" s="30"/>
      <c r="H69" s="30"/>
      <c r="I69" s="30"/>
      <c r="J69" s="30"/>
      <c r="K69" s="79"/>
    </row>
    <row r="70" spans="4:11" x14ac:dyDescent="0.25">
      <c r="D70" s="87">
        <v>64</v>
      </c>
      <c r="E70" s="86"/>
      <c r="F70" s="30"/>
      <c r="G70" s="30"/>
      <c r="H70" s="30"/>
      <c r="I70" s="30"/>
      <c r="J70" s="30"/>
      <c r="K70" s="79"/>
    </row>
    <row r="71" spans="4:11" x14ac:dyDescent="0.25">
      <c r="D71" s="87">
        <v>65</v>
      </c>
      <c r="E71" s="86"/>
      <c r="F71" s="30"/>
      <c r="G71" s="30"/>
      <c r="H71" s="30"/>
      <c r="I71" s="30"/>
      <c r="J71" s="30"/>
      <c r="K71" s="79"/>
    </row>
    <row r="72" spans="4:11" x14ac:dyDescent="0.25">
      <c r="D72" s="87">
        <v>66</v>
      </c>
      <c r="E72" s="86"/>
      <c r="F72" s="30"/>
      <c r="G72" s="30"/>
      <c r="H72" s="30"/>
      <c r="I72" s="30"/>
      <c r="J72" s="30"/>
      <c r="K72" s="79"/>
    </row>
    <row r="73" spans="4:11" x14ac:dyDescent="0.25">
      <c r="D73" s="87">
        <v>67</v>
      </c>
      <c r="E73" s="86"/>
      <c r="F73" s="30"/>
      <c r="G73" s="30"/>
      <c r="H73" s="30"/>
      <c r="I73" s="30"/>
      <c r="J73" s="30"/>
      <c r="K73" s="79"/>
    </row>
    <row r="74" spans="4:11" x14ac:dyDescent="0.25">
      <c r="D74" s="87">
        <v>68</v>
      </c>
      <c r="E74" s="86"/>
      <c r="F74" s="30"/>
      <c r="G74" s="30"/>
      <c r="H74" s="30"/>
      <c r="I74" s="30"/>
      <c r="J74" s="30"/>
      <c r="K74" s="79"/>
    </row>
    <row r="75" spans="4:11" x14ac:dyDescent="0.25">
      <c r="D75" s="87">
        <v>69</v>
      </c>
      <c r="E75" s="86"/>
      <c r="F75" s="30"/>
      <c r="G75" s="30"/>
      <c r="H75" s="30"/>
      <c r="I75" s="30"/>
      <c r="J75" s="30"/>
      <c r="K75" s="79"/>
    </row>
    <row r="76" spans="4:11" x14ac:dyDescent="0.25">
      <c r="D76" s="87">
        <v>70</v>
      </c>
      <c r="E76" s="86"/>
      <c r="F76" s="30"/>
      <c r="G76" s="30"/>
      <c r="H76" s="30"/>
      <c r="I76" s="30"/>
      <c r="J76" s="30"/>
      <c r="K76" s="79"/>
    </row>
    <row r="77" spans="4:11" x14ac:dyDescent="0.25">
      <c r="D77" s="87">
        <v>71</v>
      </c>
      <c r="E77" s="86"/>
      <c r="F77" s="30"/>
      <c r="G77" s="30"/>
      <c r="H77" s="30"/>
      <c r="I77" s="30"/>
      <c r="J77" s="30"/>
      <c r="K77" s="79"/>
    </row>
    <row r="78" spans="4:11" x14ac:dyDescent="0.25">
      <c r="D78" s="87">
        <v>72</v>
      </c>
      <c r="E78" s="86"/>
      <c r="F78" s="30"/>
      <c r="G78" s="30"/>
      <c r="H78" s="30"/>
      <c r="I78" s="30"/>
      <c r="J78" s="30"/>
      <c r="K78" s="79"/>
    </row>
    <row r="79" spans="4:11" x14ac:dyDescent="0.25">
      <c r="D79" s="87">
        <v>73</v>
      </c>
      <c r="E79" s="86"/>
      <c r="F79" s="30"/>
      <c r="G79" s="30"/>
      <c r="H79" s="30"/>
      <c r="I79" s="30"/>
      <c r="J79" s="30"/>
      <c r="K79" s="79"/>
    </row>
    <row r="80" spans="4:11" x14ac:dyDescent="0.25">
      <c r="D80" s="87">
        <v>74</v>
      </c>
      <c r="E80" s="86"/>
      <c r="F80" s="30"/>
      <c r="G80" s="30"/>
      <c r="H80" s="30"/>
      <c r="I80" s="30"/>
      <c r="J80" s="30"/>
      <c r="K80" s="79"/>
    </row>
    <row r="81" spans="4:11" x14ac:dyDescent="0.25">
      <c r="D81" s="87">
        <v>75</v>
      </c>
      <c r="E81" s="86"/>
      <c r="F81" s="30"/>
      <c r="G81" s="30"/>
      <c r="H81" s="30"/>
      <c r="I81" s="30"/>
      <c r="J81" s="30"/>
      <c r="K81" s="79"/>
    </row>
    <row r="82" spans="4:11" x14ac:dyDescent="0.25">
      <c r="D82" s="87">
        <v>76</v>
      </c>
      <c r="E82" s="86"/>
      <c r="F82" s="30"/>
      <c r="G82" s="30"/>
      <c r="H82" s="30"/>
      <c r="I82" s="30"/>
      <c r="J82" s="30"/>
      <c r="K82" s="79"/>
    </row>
    <row r="83" spans="4:11" x14ac:dyDescent="0.25">
      <c r="D83" s="87">
        <v>77</v>
      </c>
      <c r="E83" s="86"/>
      <c r="F83" s="30"/>
      <c r="G83" s="30"/>
      <c r="H83" s="30"/>
      <c r="I83" s="30"/>
      <c r="J83" s="30"/>
      <c r="K83" s="79"/>
    </row>
    <row r="84" spans="4:11" x14ac:dyDescent="0.25">
      <c r="D84" s="87">
        <v>78</v>
      </c>
      <c r="E84" s="86"/>
      <c r="F84" s="30"/>
      <c r="G84" s="30"/>
      <c r="H84" s="30"/>
      <c r="I84" s="30"/>
      <c r="J84" s="30"/>
      <c r="K84" s="79"/>
    </row>
    <row r="85" spans="4:11" x14ac:dyDescent="0.25">
      <c r="D85" s="87">
        <v>79</v>
      </c>
      <c r="E85" s="86"/>
      <c r="F85" s="30"/>
      <c r="G85" s="30"/>
      <c r="H85" s="30"/>
      <c r="I85" s="30"/>
      <c r="J85" s="30"/>
      <c r="K85" s="79"/>
    </row>
    <row r="86" spans="4:11" x14ac:dyDescent="0.25">
      <c r="D86" s="87">
        <v>80</v>
      </c>
      <c r="E86" s="86"/>
      <c r="F86" s="30"/>
      <c r="G86" s="30"/>
      <c r="H86" s="30"/>
      <c r="I86" s="30"/>
      <c r="J86" s="30"/>
      <c r="K86" s="79"/>
    </row>
    <row r="87" spans="4:11" x14ac:dyDescent="0.25">
      <c r="D87" s="87">
        <v>81</v>
      </c>
      <c r="E87" s="86"/>
      <c r="F87" s="30"/>
      <c r="G87" s="30"/>
      <c r="H87" s="30"/>
      <c r="I87" s="30"/>
      <c r="J87" s="30"/>
      <c r="K87" s="79"/>
    </row>
    <row r="88" spans="4:11" x14ac:dyDescent="0.25">
      <c r="D88" s="87">
        <v>82</v>
      </c>
      <c r="E88" s="86"/>
      <c r="F88" s="30"/>
      <c r="G88" s="30"/>
      <c r="H88" s="30"/>
      <c r="I88" s="30"/>
      <c r="J88" s="30"/>
      <c r="K88" s="79"/>
    </row>
    <row r="89" spans="4:11" x14ac:dyDescent="0.25">
      <c r="D89" s="87">
        <v>83</v>
      </c>
      <c r="E89" s="86"/>
      <c r="F89" s="30"/>
      <c r="G89" s="30"/>
      <c r="H89" s="30"/>
      <c r="I89" s="30"/>
      <c r="J89" s="30"/>
      <c r="K89" s="79"/>
    </row>
    <row r="90" spans="4:11" x14ac:dyDescent="0.25">
      <c r="D90" s="87">
        <v>84</v>
      </c>
      <c r="E90" s="86"/>
      <c r="F90" s="30"/>
      <c r="G90" s="30"/>
      <c r="H90" s="30"/>
      <c r="I90" s="30"/>
      <c r="J90" s="30"/>
      <c r="K90" s="79"/>
    </row>
    <row r="91" spans="4:11" x14ac:dyDescent="0.25">
      <c r="D91" s="87">
        <v>85</v>
      </c>
      <c r="E91" s="86"/>
      <c r="F91" s="30"/>
      <c r="G91" s="30"/>
      <c r="H91" s="30"/>
      <c r="I91" s="30"/>
      <c r="J91" s="30"/>
      <c r="K91" s="79"/>
    </row>
    <row r="92" spans="4:11" x14ac:dyDescent="0.25">
      <c r="D92" s="87">
        <v>86</v>
      </c>
      <c r="E92" s="86"/>
      <c r="F92" s="30"/>
      <c r="G92" s="30"/>
      <c r="H92" s="30"/>
      <c r="I92" s="30"/>
      <c r="J92" s="30"/>
      <c r="K92" s="79"/>
    </row>
    <row r="93" spans="4:11" x14ac:dyDescent="0.25">
      <c r="D93" s="87">
        <v>87</v>
      </c>
      <c r="E93" s="86"/>
      <c r="F93" s="30"/>
      <c r="G93" s="30"/>
      <c r="H93" s="30"/>
      <c r="I93" s="30"/>
      <c r="J93" s="30"/>
      <c r="K93" s="79"/>
    </row>
    <row r="94" spans="4:11" x14ac:dyDescent="0.25">
      <c r="D94" s="87">
        <v>88</v>
      </c>
      <c r="E94" s="86"/>
      <c r="F94" s="30"/>
      <c r="G94" s="30"/>
      <c r="H94" s="30"/>
      <c r="I94" s="30"/>
      <c r="J94" s="30"/>
      <c r="K94" s="79"/>
    </row>
    <row r="95" spans="4:11" x14ac:dyDescent="0.25">
      <c r="D95" s="87">
        <v>89</v>
      </c>
      <c r="E95" s="86"/>
      <c r="F95" s="30"/>
      <c r="G95" s="30"/>
      <c r="H95" s="30"/>
      <c r="I95" s="30"/>
      <c r="J95" s="30"/>
      <c r="K95" s="79"/>
    </row>
    <row r="96" spans="4:11" x14ac:dyDescent="0.25">
      <c r="D96" s="87">
        <v>90</v>
      </c>
      <c r="E96" s="86"/>
      <c r="F96" s="30"/>
      <c r="G96" s="30"/>
      <c r="H96" s="30"/>
      <c r="I96" s="30"/>
      <c r="J96" s="30"/>
      <c r="K96" s="79"/>
    </row>
    <row r="97" spans="4:11" x14ac:dyDescent="0.25">
      <c r="D97" s="87">
        <v>91</v>
      </c>
      <c r="E97" s="86"/>
      <c r="F97" s="30"/>
      <c r="G97" s="30"/>
      <c r="H97" s="30"/>
      <c r="I97" s="30"/>
      <c r="J97" s="30"/>
      <c r="K97" s="79"/>
    </row>
    <row r="98" spans="4:11" x14ac:dyDescent="0.25">
      <c r="D98" s="87">
        <v>92</v>
      </c>
      <c r="E98" s="86"/>
      <c r="F98" s="30"/>
      <c r="G98" s="30"/>
      <c r="H98" s="30"/>
      <c r="I98" s="30"/>
      <c r="J98" s="30"/>
      <c r="K98" s="79"/>
    </row>
    <row r="99" spans="4:11" x14ac:dyDescent="0.25">
      <c r="D99" s="87">
        <v>93</v>
      </c>
      <c r="E99" s="86"/>
      <c r="F99" s="30"/>
      <c r="G99" s="30"/>
      <c r="H99" s="30"/>
      <c r="I99" s="30"/>
      <c r="J99" s="30"/>
      <c r="K99" s="79"/>
    </row>
    <row r="100" spans="4:11" x14ac:dyDescent="0.25">
      <c r="D100" s="87">
        <v>94</v>
      </c>
      <c r="E100" s="86"/>
      <c r="F100" s="30"/>
      <c r="G100" s="30"/>
      <c r="H100" s="30"/>
      <c r="I100" s="30"/>
      <c r="J100" s="30"/>
      <c r="K100" s="79"/>
    </row>
    <row r="101" spans="4:11" ht="15.75" thickBot="1" x14ac:dyDescent="0.3">
      <c r="D101" s="2">
        <f>SUBTOTAL(103,Tabelle2[Nr])</f>
        <v>94</v>
      </c>
      <c r="E101" s="2"/>
      <c r="F101" s="1"/>
      <c r="G101" s="1"/>
      <c r="H101" s="1"/>
      <c r="I101" s="1"/>
      <c r="J101" s="1"/>
      <c r="K101" s="80">
        <f>SUBTOTAL(109,Tabelle2[Betrag])</f>
        <v>0</v>
      </c>
    </row>
    <row r="102" spans="4:11" s="8" customFormat="1" x14ac:dyDescent="0.25">
      <c r="K102" s="39"/>
    </row>
    <row r="103" spans="4:11" s="8" customFormat="1" x14ac:dyDescent="0.25">
      <c r="K103" s="39"/>
    </row>
    <row r="104" spans="4:11" s="8" customFormat="1" x14ac:dyDescent="0.25">
      <c r="K104" s="39"/>
    </row>
    <row r="105" spans="4:11" s="8" customFormat="1" x14ac:dyDescent="0.25">
      <c r="K105" s="39"/>
    </row>
    <row r="106" spans="4:11" s="8" customFormat="1" x14ac:dyDescent="0.25">
      <c r="K106" s="39"/>
    </row>
    <row r="107" spans="4:11" s="8" customFormat="1" x14ac:dyDescent="0.25">
      <c r="K107" s="39"/>
    </row>
    <row r="108" spans="4:11" s="8" customFormat="1" x14ac:dyDescent="0.25">
      <c r="K108" s="39"/>
    </row>
    <row r="109" spans="4:11" s="8" customFormat="1" x14ac:dyDescent="0.25">
      <c r="K109" s="39"/>
    </row>
    <row r="110" spans="4:11" s="8" customFormat="1" x14ac:dyDescent="0.25">
      <c r="K110" s="39"/>
    </row>
    <row r="111" spans="4:11" s="8" customFormat="1" x14ac:dyDescent="0.25">
      <c r="K111" s="39"/>
    </row>
    <row r="112" spans="4:11" s="8" customFormat="1" x14ac:dyDescent="0.25">
      <c r="K112" s="39"/>
    </row>
    <row r="113" spans="11:11" s="8" customFormat="1" x14ac:dyDescent="0.25">
      <c r="K113" s="39"/>
    </row>
    <row r="114" spans="11:11" s="8" customFormat="1" x14ac:dyDescent="0.25">
      <c r="K114" s="39"/>
    </row>
    <row r="115" spans="11:11" s="8" customFormat="1" x14ac:dyDescent="0.25">
      <c r="K115" s="39"/>
    </row>
    <row r="116" spans="11:11" s="8" customFormat="1" x14ac:dyDescent="0.25">
      <c r="K116" s="39"/>
    </row>
    <row r="117" spans="11:11" s="8" customFormat="1" x14ac:dyDescent="0.25">
      <c r="K117" s="39"/>
    </row>
    <row r="118" spans="11:11" s="8" customFormat="1" x14ac:dyDescent="0.25">
      <c r="K118" s="39"/>
    </row>
    <row r="119" spans="11:11" s="8" customFormat="1" x14ac:dyDescent="0.25">
      <c r="K119" s="39"/>
    </row>
    <row r="120" spans="11:11" s="8" customFormat="1" x14ac:dyDescent="0.25">
      <c r="K120" s="39"/>
    </row>
    <row r="121" spans="11:11" s="8" customFormat="1" x14ac:dyDescent="0.25">
      <c r="K121" s="39"/>
    </row>
    <row r="122" spans="11:11" s="8" customFormat="1" x14ac:dyDescent="0.25">
      <c r="K122" s="39"/>
    </row>
    <row r="123" spans="11:11" s="8" customFormat="1" x14ac:dyDescent="0.25">
      <c r="K123" s="39"/>
    </row>
    <row r="124" spans="11:11" s="8" customFormat="1" x14ac:dyDescent="0.25">
      <c r="K124" s="39"/>
    </row>
    <row r="125" spans="11:11" s="8" customFormat="1" x14ac:dyDescent="0.25">
      <c r="K125" s="39"/>
    </row>
    <row r="126" spans="11:11" s="8" customFormat="1" x14ac:dyDescent="0.25">
      <c r="K126" s="39"/>
    </row>
    <row r="127" spans="11:11" s="8" customFormat="1" x14ac:dyDescent="0.25">
      <c r="K127" s="39"/>
    </row>
    <row r="128" spans="11:11" s="8" customFormat="1" x14ac:dyDescent="0.25">
      <c r="K128" s="39"/>
    </row>
    <row r="129" spans="11:11" s="8" customFormat="1" x14ac:dyDescent="0.25">
      <c r="K129" s="39"/>
    </row>
    <row r="130" spans="11:11" s="8" customFormat="1" x14ac:dyDescent="0.25">
      <c r="K130" s="39"/>
    </row>
    <row r="131" spans="11:11" s="8" customFormat="1" x14ac:dyDescent="0.25">
      <c r="K131" s="39"/>
    </row>
    <row r="132" spans="11:11" s="8" customFormat="1" x14ac:dyDescent="0.25">
      <c r="K132" s="39"/>
    </row>
    <row r="133" spans="11:11" s="8" customFormat="1" x14ac:dyDescent="0.25">
      <c r="K133" s="39"/>
    </row>
    <row r="134" spans="11:11" s="8" customFormat="1" x14ac:dyDescent="0.25">
      <c r="K134" s="39"/>
    </row>
    <row r="135" spans="11:11" s="8" customFormat="1" x14ac:dyDescent="0.25">
      <c r="K135" s="39"/>
    </row>
    <row r="136" spans="11:11" s="8" customFormat="1" x14ac:dyDescent="0.25">
      <c r="K136" s="39"/>
    </row>
    <row r="137" spans="11:11" s="8" customFormat="1" x14ac:dyDescent="0.25">
      <c r="K137" s="39"/>
    </row>
    <row r="138" spans="11:11" s="8" customFormat="1" x14ac:dyDescent="0.25">
      <c r="K138" s="39"/>
    </row>
    <row r="139" spans="11:11" s="8" customFormat="1" x14ac:dyDescent="0.25">
      <c r="K139" s="39"/>
    </row>
    <row r="140" spans="11:11" s="8" customFormat="1" x14ac:dyDescent="0.25">
      <c r="K140" s="39"/>
    </row>
    <row r="141" spans="11:11" s="8" customFormat="1" x14ac:dyDescent="0.25">
      <c r="K141" s="39"/>
    </row>
    <row r="142" spans="11:11" s="8" customFormat="1" x14ac:dyDescent="0.25">
      <c r="K142" s="39"/>
    </row>
    <row r="143" spans="11:11" s="8" customFormat="1" x14ac:dyDescent="0.25">
      <c r="K143" s="39"/>
    </row>
    <row r="144" spans="11:11" s="8" customFormat="1" x14ac:dyDescent="0.25">
      <c r="K144" s="39"/>
    </row>
    <row r="145" spans="11:11" s="8" customFormat="1" x14ac:dyDescent="0.25">
      <c r="K145" s="39"/>
    </row>
    <row r="146" spans="11:11" s="8" customFormat="1" x14ac:dyDescent="0.25">
      <c r="K146" s="39"/>
    </row>
    <row r="147" spans="11:11" s="8" customFormat="1" x14ac:dyDescent="0.25">
      <c r="K147" s="39"/>
    </row>
    <row r="148" spans="11:11" s="8" customFormat="1" x14ac:dyDescent="0.25">
      <c r="K148" s="39"/>
    </row>
    <row r="149" spans="11:11" s="8" customFormat="1" x14ac:dyDescent="0.25">
      <c r="K149" s="39"/>
    </row>
    <row r="150" spans="11:11" s="8" customFormat="1" x14ac:dyDescent="0.25">
      <c r="K150" s="39"/>
    </row>
    <row r="151" spans="11:11" s="8" customFormat="1" x14ac:dyDescent="0.25">
      <c r="K151" s="39"/>
    </row>
    <row r="152" spans="11:11" s="8" customFormat="1" x14ac:dyDescent="0.25">
      <c r="K152" s="39"/>
    </row>
    <row r="153" spans="11:11" s="8" customFormat="1" x14ac:dyDescent="0.25">
      <c r="K153" s="39"/>
    </row>
    <row r="154" spans="11:11" s="8" customFormat="1" x14ac:dyDescent="0.25">
      <c r="K154" s="39"/>
    </row>
    <row r="155" spans="11:11" s="8" customFormat="1" x14ac:dyDescent="0.25">
      <c r="K155" s="39"/>
    </row>
    <row r="156" spans="11:11" s="8" customFormat="1" x14ac:dyDescent="0.25">
      <c r="K156" s="39"/>
    </row>
    <row r="157" spans="11:11" s="8" customFormat="1" x14ac:dyDescent="0.25">
      <c r="K157" s="39"/>
    </row>
    <row r="158" spans="11:11" s="8" customFormat="1" x14ac:dyDescent="0.25">
      <c r="K158" s="39"/>
    </row>
    <row r="159" spans="11:11" s="8" customFormat="1" x14ac:dyDescent="0.25">
      <c r="K159" s="39"/>
    </row>
    <row r="160" spans="11:11" s="8" customFormat="1" x14ac:dyDescent="0.25">
      <c r="K160" s="39"/>
    </row>
    <row r="161" spans="11:11" s="8" customFormat="1" x14ac:dyDescent="0.25">
      <c r="K161" s="39"/>
    </row>
    <row r="162" spans="11:11" s="8" customFormat="1" x14ac:dyDescent="0.25">
      <c r="K162" s="39"/>
    </row>
    <row r="163" spans="11:11" s="8" customFormat="1" x14ac:dyDescent="0.25">
      <c r="K163" s="39"/>
    </row>
    <row r="164" spans="11:11" s="8" customFormat="1" x14ac:dyDescent="0.25">
      <c r="K164" s="39"/>
    </row>
    <row r="165" spans="11:11" s="8" customFormat="1" x14ac:dyDescent="0.25">
      <c r="K165" s="39"/>
    </row>
    <row r="166" spans="11:11" s="8" customFormat="1" x14ac:dyDescent="0.25">
      <c r="K166" s="39"/>
    </row>
    <row r="167" spans="11:11" s="8" customFormat="1" x14ac:dyDescent="0.25">
      <c r="K167" s="39"/>
    </row>
    <row r="168" spans="11:11" s="8" customFormat="1" x14ac:dyDescent="0.25">
      <c r="K168" s="39"/>
    </row>
    <row r="169" spans="11:11" s="8" customFormat="1" x14ac:dyDescent="0.25">
      <c r="K169" s="39"/>
    </row>
    <row r="170" spans="11:11" s="8" customFormat="1" x14ac:dyDescent="0.25">
      <c r="K170" s="39"/>
    </row>
    <row r="171" spans="11:11" s="8" customFormat="1" x14ac:dyDescent="0.25">
      <c r="K171" s="39"/>
    </row>
    <row r="172" spans="11:11" s="8" customFormat="1" x14ac:dyDescent="0.25">
      <c r="K172" s="39"/>
    </row>
    <row r="173" spans="11:11" s="8" customFormat="1" x14ac:dyDescent="0.25">
      <c r="K173" s="39"/>
    </row>
    <row r="174" spans="11:11" s="8" customFormat="1" x14ac:dyDescent="0.25">
      <c r="K174" s="39"/>
    </row>
    <row r="175" spans="11:11" s="8" customFormat="1" x14ac:dyDescent="0.25">
      <c r="K175" s="39"/>
    </row>
    <row r="176" spans="11:11" s="8" customFormat="1" x14ac:dyDescent="0.25">
      <c r="K176" s="39"/>
    </row>
    <row r="177" spans="11:11" s="8" customFormat="1" x14ac:dyDescent="0.25">
      <c r="K177" s="39"/>
    </row>
    <row r="178" spans="11:11" s="8" customFormat="1" x14ac:dyDescent="0.25">
      <c r="K178" s="39"/>
    </row>
    <row r="179" spans="11:11" s="8" customFormat="1" x14ac:dyDescent="0.25">
      <c r="K179" s="39"/>
    </row>
    <row r="180" spans="11:11" s="8" customFormat="1" x14ac:dyDescent="0.25">
      <c r="K180" s="39"/>
    </row>
    <row r="181" spans="11:11" s="8" customFormat="1" x14ac:dyDescent="0.25">
      <c r="K181" s="39"/>
    </row>
    <row r="182" spans="11:11" s="8" customFormat="1" x14ac:dyDescent="0.25">
      <c r="K182" s="39"/>
    </row>
    <row r="183" spans="11:11" s="8" customFormat="1" x14ac:dyDescent="0.25">
      <c r="K183" s="39"/>
    </row>
    <row r="184" spans="11:11" s="8" customFormat="1" x14ac:dyDescent="0.25">
      <c r="K184" s="39"/>
    </row>
    <row r="185" spans="11:11" s="8" customFormat="1" x14ac:dyDescent="0.25">
      <c r="K185" s="39"/>
    </row>
    <row r="186" spans="11:11" s="8" customFormat="1" x14ac:dyDescent="0.25">
      <c r="K186" s="39"/>
    </row>
    <row r="187" spans="11:11" s="8" customFormat="1" x14ac:dyDescent="0.25">
      <c r="K187" s="39"/>
    </row>
    <row r="188" spans="11:11" s="8" customFormat="1" x14ac:dyDescent="0.25">
      <c r="K188" s="39"/>
    </row>
    <row r="189" spans="11:11" s="8" customFormat="1" x14ac:dyDescent="0.25">
      <c r="K189" s="39"/>
    </row>
    <row r="190" spans="11:11" s="8" customFormat="1" x14ac:dyDescent="0.25">
      <c r="K190" s="39"/>
    </row>
    <row r="191" spans="11:11" s="8" customFormat="1" x14ac:dyDescent="0.25">
      <c r="K191" s="39"/>
    </row>
    <row r="192" spans="11:11" s="8" customFormat="1" x14ac:dyDescent="0.25">
      <c r="K192" s="39"/>
    </row>
    <row r="193" spans="11:11" s="8" customFormat="1" x14ac:dyDescent="0.25">
      <c r="K193" s="39"/>
    </row>
    <row r="194" spans="11:11" s="8" customFormat="1" x14ac:dyDescent="0.25">
      <c r="K194" s="39"/>
    </row>
    <row r="195" spans="11:11" s="8" customFormat="1" x14ac:dyDescent="0.25">
      <c r="K195" s="39"/>
    </row>
    <row r="196" spans="11:11" s="8" customFormat="1" x14ac:dyDescent="0.25">
      <c r="K196" s="39"/>
    </row>
    <row r="197" spans="11:11" s="8" customFormat="1" x14ac:dyDescent="0.25">
      <c r="K197" s="39"/>
    </row>
    <row r="198" spans="11:11" s="8" customFormat="1" x14ac:dyDescent="0.25">
      <c r="K198" s="39"/>
    </row>
    <row r="199" spans="11:11" s="8" customFormat="1" x14ac:dyDescent="0.25">
      <c r="K199" s="39"/>
    </row>
    <row r="200" spans="11:11" s="8" customFormat="1" x14ac:dyDescent="0.25">
      <c r="K200" s="39"/>
    </row>
    <row r="201" spans="11:11" s="8" customFormat="1" x14ac:dyDescent="0.25">
      <c r="K201" s="39"/>
    </row>
    <row r="202" spans="11:11" s="8" customFormat="1" x14ac:dyDescent="0.25">
      <c r="K202" s="39"/>
    </row>
    <row r="203" spans="11:11" s="8" customFormat="1" x14ac:dyDescent="0.25">
      <c r="K203" s="39"/>
    </row>
    <row r="204" spans="11:11" s="8" customFormat="1" x14ac:dyDescent="0.25">
      <c r="K204" s="39"/>
    </row>
    <row r="205" spans="11:11" s="8" customFormat="1" x14ac:dyDescent="0.25">
      <c r="K205" s="39"/>
    </row>
    <row r="206" spans="11:11" s="8" customFormat="1" x14ac:dyDescent="0.25">
      <c r="K206" s="39"/>
    </row>
    <row r="207" spans="11:11" s="8" customFormat="1" x14ac:dyDescent="0.25">
      <c r="K207" s="39"/>
    </row>
    <row r="208" spans="11:11" s="8" customFormat="1" x14ac:dyDescent="0.25">
      <c r="K208" s="39"/>
    </row>
    <row r="209" spans="11:11" s="8" customFormat="1" x14ac:dyDescent="0.25">
      <c r="K209" s="39"/>
    </row>
    <row r="210" spans="11:11" s="8" customFormat="1" x14ac:dyDescent="0.25">
      <c r="K210" s="39"/>
    </row>
    <row r="211" spans="11:11" s="8" customFormat="1" x14ac:dyDescent="0.25">
      <c r="K211" s="39"/>
    </row>
    <row r="212" spans="11:11" s="8" customFormat="1" x14ac:dyDescent="0.25">
      <c r="K212" s="39"/>
    </row>
    <row r="213" spans="11:11" s="8" customFormat="1" x14ac:dyDescent="0.25">
      <c r="K213" s="39"/>
    </row>
    <row r="214" spans="11:11" s="8" customFormat="1" x14ac:dyDescent="0.25">
      <c r="K214" s="39"/>
    </row>
    <row r="215" spans="11:11" s="8" customFormat="1" x14ac:dyDescent="0.25">
      <c r="K215" s="39"/>
    </row>
    <row r="216" spans="11:11" s="8" customFormat="1" x14ac:dyDescent="0.25">
      <c r="K216" s="39"/>
    </row>
    <row r="217" spans="11:11" s="8" customFormat="1" x14ac:dyDescent="0.25">
      <c r="K217" s="39"/>
    </row>
    <row r="218" spans="11:11" s="8" customFormat="1" x14ac:dyDescent="0.25">
      <c r="K218" s="39"/>
    </row>
    <row r="219" spans="11:11" s="8" customFormat="1" x14ac:dyDescent="0.25">
      <c r="K219" s="39"/>
    </row>
    <row r="220" spans="11:11" s="8" customFormat="1" x14ac:dyDescent="0.25">
      <c r="K220" s="39"/>
    </row>
    <row r="221" spans="11:11" s="8" customFormat="1" x14ac:dyDescent="0.25">
      <c r="K221" s="39"/>
    </row>
    <row r="222" spans="11:11" s="8" customFormat="1" x14ac:dyDescent="0.25">
      <c r="K222" s="39"/>
    </row>
    <row r="223" spans="11:11" s="8" customFormat="1" x14ac:dyDescent="0.25">
      <c r="K223" s="39"/>
    </row>
    <row r="224" spans="11:11" s="8" customFormat="1" x14ac:dyDescent="0.25">
      <c r="K224" s="39"/>
    </row>
    <row r="225" spans="11:11" s="8" customFormat="1" x14ac:dyDescent="0.25">
      <c r="K225" s="39"/>
    </row>
    <row r="226" spans="11:11" s="8" customFormat="1" x14ac:dyDescent="0.25">
      <c r="K226" s="39"/>
    </row>
    <row r="227" spans="11:11" s="8" customFormat="1" x14ac:dyDescent="0.25">
      <c r="K227" s="39"/>
    </row>
    <row r="228" spans="11:11" s="8" customFormat="1" x14ac:dyDescent="0.25">
      <c r="K228" s="39"/>
    </row>
    <row r="229" spans="11:11" s="8" customFormat="1" x14ac:dyDescent="0.25">
      <c r="K229" s="39"/>
    </row>
    <row r="230" spans="11:11" s="8" customFormat="1" x14ac:dyDescent="0.25">
      <c r="K230" s="39"/>
    </row>
    <row r="231" spans="11:11" s="8" customFormat="1" x14ac:dyDescent="0.25">
      <c r="K231" s="39"/>
    </row>
    <row r="232" spans="11:11" s="8" customFormat="1" x14ac:dyDescent="0.25">
      <c r="K232" s="39"/>
    </row>
    <row r="233" spans="11:11" s="8" customFormat="1" x14ac:dyDescent="0.25">
      <c r="K233" s="39"/>
    </row>
    <row r="234" spans="11:11" s="8" customFormat="1" x14ac:dyDescent="0.25">
      <c r="K234" s="39"/>
    </row>
    <row r="235" spans="11:11" s="8" customFormat="1" x14ac:dyDescent="0.25">
      <c r="K235" s="39"/>
    </row>
    <row r="236" spans="11:11" s="8" customFormat="1" x14ac:dyDescent="0.25">
      <c r="K236" s="39"/>
    </row>
    <row r="237" spans="11:11" s="8" customFormat="1" x14ac:dyDescent="0.25">
      <c r="K237" s="39"/>
    </row>
    <row r="238" spans="11:11" s="8" customFormat="1" x14ac:dyDescent="0.25">
      <c r="K238" s="39"/>
    </row>
    <row r="239" spans="11:11" s="8" customFormat="1" x14ac:dyDescent="0.25">
      <c r="K239" s="39"/>
    </row>
    <row r="240" spans="11:11" s="8" customFormat="1" x14ac:dyDescent="0.25">
      <c r="K240" s="39"/>
    </row>
    <row r="241" spans="11:11" s="8" customFormat="1" x14ac:dyDescent="0.25">
      <c r="K241" s="39"/>
    </row>
    <row r="242" spans="11:11" s="8" customFormat="1" x14ac:dyDescent="0.25">
      <c r="K242" s="39"/>
    </row>
    <row r="243" spans="11:11" s="8" customFormat="1" x14ac:dyDescent="0.25">
      <c r="K243" s="39"/>
    </row>
    <row r="244" spans="11:11" s="8" customFormat="1" x14ac:dyDescent="0.25">
      <c r="K244" s="39"/>
    </row>
    <row r="245" spans="11:11" s="8" customFormat="1" x14ac:dyDescent="0.25">
      <c r="K245" s="39"/>
    </row>
    <row r="246" spans="11:11" s="8" customFormat="1" x14ac:dyDescent="0.25">
      <c r="K246" s="39"/>
    </row>
    <row r="247" spans="11:11" s="8" customFormat="1" x14ac:dyDescent="0.25">
      <c r="K247" s="39"/>
    </row>
  </sheetData>
  <sheetProtection algorithmName="SHA-512" hashValue="LW4EGF+xTxOT3VLyRE5s7T8ihLfGPihQOFvo9uAq4GBEqVmv4AUs5vQlzdcg8D38rt9FaT+QaWuf+mXCOAoCHw==" saltValue="7Tfc0dD4vjGTgH/toogLVw==" spinCount="100000" sheet="1" objects="1" scenarios="1" formatColumns="0" insertRows="0" insertHyperlinks="0" selectLockedCells="1" autoFilter="0"/>
  <mergeCells count="2">
    <mergeCell ref="A11:C11"/>
    <mergeCell ref="D4:K5"/>
  </mergeCells>
  <dataValidations count="2">
    <dataValidation type="list" allowBlank="1" showInputMessage="1" showErrorMessage="1" sqref="F7:F100" xr:uid="{54729EB6-93C0-4626-8D53-55B223C8CE81}">
      <formula1>$U$6:$U$16</formula1>
    </dataValidation>
    <dataValidation type="list" allowBlank="1" showInputMessage="1" showErrorMessage="1" promptTitle="Zuweisung des Personalaufwands" prompt="Personalaufwand korrekt zuweisen. Falls kein Personalaufwand vorhanden ist, bitte leer lassen." sqref="G7:G100" xr:uid="{172A4FF3-E123-4CAA-A6EA-32C6CC41E6A8}">
      <formula1>INDIRECT(IF(F7=$U$7, "ListeAuswahl", "LeerListe"))</formula1>
    </dataValidation>
  </dataValidations>
  <hyperlinks>
    <hyperlink ref="A11" r:id="rId1" xr:uid="{10CA5524-00C0-4A3F-BEF9-AA254564888B}"/>
  </hyperlinks>
  <pageMargins left="0.7" right="0.7" top="0.78740157499999996" bottom="0.78740157499999996" header="0.3" footer="0.3"/>
  <pageSetup paperSize="9" scale="42" fitToHeight="0" orientation="portrait" r:id="rId2"/>
  <drawing r:id="rId3"/>
  <tableParts count="1">
    <tablePart r:id="rId4"/>
  </tableParts>
  <extLst>
    <ext xmlns:x14="http://schemas.microsoft.com/office/spreadsheetml/2009/9/main" uri="{CCE6A557-97BC-4b89-ADB6-D9C93CAAB3DF}">
      <x14:dataValidations xmlns:xm="http://schemas.microsoft.com/office/excel/2006/main" count="1">
        <x14:dataValidation type="date" allowBlank="1" showInputMessage="1" showErrorMessage="1" xr:uid="{3883240B-C4A0-41AB-8AD5-C5E9D0252921}">
          <x14:formula1>
            <xm:f>Milchbüchli!H4</xm:f>
          </x14:formula1>
          <x14:formula2>
            <xm:f>Milchbüchli!J4</xm:f>
          </x14:formula2>
          <xm:sqref>E7:E100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57523F-B223-4028-9C9F-4D5334CE6678}">
  <sheetPr>
    <tabColor theme="5" tint="0.79998168889431442"/>
    <pageSetUpPr fitToPage="1"/>
  </sheetPr>
  <dimension ref="A1:AX140"/>
  <sheetViews>
    <sheetView zoomScale="70" zoomScaleNormal="70" workbookViewId="0">
      <selection activeCell="N33" sqref="N33"/>
    </sheetView>
  </sheetViews>
  <sheetFormatPr baseColWidth="10" defaultRowHeight="15" x14ac:dyDescent="0.25"/>
  <cols>
    <col min="1" max="3" width="11.5703125" style="8"/>
    <col min="4" max="4" width="18.42578125" customWidth="1"/>
    <col min="5" max="5" width="22.85546875" customWidth="1"/>
    <col min="6" max="6" width="28.85546875" customWidth="1"/>
    <col min="7" max="7" width="20.7109375" customWidth="1"/>
    <col min="8" max="8" width="19.5703125" customWidth="1"/>
    <col min="9" max="9" width="28.42578125" customWidth="1"/>
    <col min="10" max="10" width="25" bestFit="1" customWidth="1"/>
    <col min="11" max="11" width="33" customWidth="1"/>
    <col min="12" max="12" width="25.28515625" style="8" bestFit="1" customWidth="1"/>
    <col min="13" max="13" width="25.28515625" style="40" bestFit="1" customWidth="1"/>
    <col min="14" max="14" width="36" bestFit="1" customWidth="1"/>
    <col min="15" max="15" width="25.28515625" bestFit="1" customWidth="1"/>
    <col min="16" max="16" width="25.28515625" style="8" bestFit="1" customWidth="1"/>
    <col min="17" max="19" width="11.5703125" style="8"/>
    <col min="20" max="20" width="33.7109375" style="8" bestFit="1" customWidth="1"/>
  </cols>
  <sheetData>
    <row r="1" spans="1:50" s="8" customFormat="1" x14ac:dyDescent="0.25">
      <c r="N1" s="39"/>
    </row>
    <row r="2" spans="1:50" s="8" customFormat="1" x14ac:dyDescent="0.25">
      <c r="N2" s="39"/>
    </row>
    <row r="3" spans="1:50" s="8" customFormat="1" ht="15.75" thickBot="1" x14ac:dyDescent="0.3">
      <c r="N3" s="39"/>
    </row>
    <row r="4" spans="1:50" ht="42.75" customHeight="1" thickBot="1" x14ac:dyDescent="0.3">
      <c r="D4" s="216" t="s">
        <v>40</v>
      </c>
      <c r="E4" s="217"/>
      <c r="F4" s="217"/>
      <c r="G4" s="217"/>
      <c r="H4" s="217"/>
      <c r="I4" s="217"/>
      <c r="J4" s="217"/>
      <c r="K4" s="217"/>
      <c r="L4" s="218"/>
      <c r="M4" s="8"/>
      <c r="N4" s="213" t="s">
        <v>48</v>
      </c>
      <c r="O4" s="214"/>
      <c r="P4" s="215"/>
      <c r="U4" s="8"/>
      <c r="V4" s="8"/>
      <c r="W4" s="8"/>
      <c r="X4" s="8"/>
      <c r="Y4" s="8"/>
      <c r="Z4" s="8"/>
      <c r="AA4" s="8"/>
      <c r="AB4" s="8"/>
      <c r="AC4" s="8"/>
      <c r="AD4" s="8"/>
      <c r="AE4" s="8"/>
      <c r="AF4" s="8"/>
      <c r="AG4" s="8"/>
      <c r="AH4" s="8"/>
      <c r="AI4" s="8"/>
      <c r="AJ4" s="8"/>
      <c r="AK4" s="8"/>
      <c r="AL4" s="8"/>
      <c r="AM4" s="8"/>
      <c r="AN4" s="8"/>
      <c r="AO4" s="8"/>
      <c r="AP4" s="8"/>
      <c r="AQ4" s="8"/>
      <c r="AR4" s="8"/>
      <c r="AS4" s="8"/>
      <c r="AT4" s="8"/>
      <c r="AU4" s="8"/>
      <c r="AV4" s="8"/>
      <c r="AW4" s="8"/>
      <c r="AX4" s="8"/>
    </row>
    <row r="5" spans="1:50" ht="15.75" customHeight="1" thickBot="1" x14ac:dyDescent="0.3">
      <c r="D5" s="219" t="s">
        <v>64</v>
      </c>
      <c r="E5" s="220"/>
      <c r="F5" s="220"/>
      <c r="G5" s="221"/>
      <c r="H5" s="219" t="s">
        <v>65</v>
      </c>
      <c r="I5" s="220"/>
      <c r="J5" s="221"/>
      <c r="K5" s="101" t="s">
        <v>12</v>
      </c>
      <c r="L5" s="101" t="s">
        <v>66</v>
      </c>
      <c r="M5" s="8"/>
      <c r="N5" s="62" t="s">
        <v>46</v>
      </c>
      <c r="O5" s="63" t="s">
        <v>45</v>
      </c>
      <c r="P5" s="64" t="s">
        <v>22</v>
      </c>
      <c r="U5" s="8"/>
      <c r="V5" s="8"/>
      <c r="W5" s="8"/>
      <c r="X5" s="8"/>
      <c r="Y5" s="8"/>
      <c r="Z5" s="8"/>
      <c r="AA5" s="8"/>
      <c r="AB5" s="8"/>
      <c r="AC5" s="8"/>
      <c r="AD5" s="8"/>
      <c r="AE5" s="8"/>
      <c r="AF5" s="8"/>
      <c r="AG5" s="8"/>
      <c r="AH5" s="8"/>
      <c r="AI5" s="8"/>
      <c r="AJ5" s="8"/>
      <c r="AK5" s="8"/>
      <c r="AL5" s="8"/>
      <c r="AM5" s="8"/>
      <c r="AN5" s="8"/>
      <c r="AO5" s="8"/>
      <c r="AP5" s="8"/>
      <c r="AQ5" s="8"/>
      <c r="AR5" s="8"/>
      <c r="AS5" s="8"/>
      <c r="AT5" s="8"/>
      <c r="AU5" s="8"/>
      <c r="AV5" s="8"/>
      <c r="AW5" s="8"/>
      <c r="AX5" s="8"/>
    </row>
    <row r="6" spans="1:50" ht="15.75" thickBot="1" x14ac:dyDescent="0.3">
      <c r="D6" s="85" t="s">
        <v>41</v>
      </c>
      <c r="E6" s="59" t="s">
        <v>60</v>
      </c>
      <c r="F6" s="59" t="s">
        <v>59</v>
      </c>
      <c r="G6" s="59" t="s">
        <v>42</v>
      </c>
      <c r="H6" s="59" t="s">
        <v>61</v>
      </c>
      <c r="I6" s="59" t="s">
        <v>62</v>
      </c>
      <c r="J6" s="59" t="s">
        <v>43</v>
      </c>
      <c r="K6" s="59" t="s">
        <v>63</v>
      </c>
      <c r="L6" s="46" t="s">
        <v>44</v>
      </c>
      <c r="M6" s="8"/>
      <c r="N6" s="56">
        <v>1</v>
      </c>
      <c r="O6" s="48">
        <f>$O$18</f>
        <v>2024</v>
      </c>
      <c r="P6" s="53">
        <v>0</v>
      </c>
      <c r="U6" s="8"/>
      <c r="V6" s="8"/>
      <c r="W6" s="8"/>
      <c r="X6" s="8"/>
      <c r="Y6" s="8"/>
      <c r="Z6" s="8"/>
      <c r="AA6" s="8"/>
      <c r="AB6" s="8"/>
      <c r="AC6" s="8"/>
      <c r="AD6" s="8"/>
      <c r="AE6" s="8"/>
      <c r="AF6" s="8"/>
      <c r="AG6" s="8"/>
      <c r="AH6" s="8"/>
      <c r="AI6" s="8"/>
      <c r="AJ6" s="8"/>
      <c r="AK6" s="8"/>
      <c r="AL6" s="8"/>
      <c r="AM6" s="8"/>
      <c r="AN6" s="8"/>
      <c r="AO6" s="8"/>
      <c r="AP6" s="8"/>
      <c r="AQ6" s="8"/>
      <c r="AR6" s="8"/>
      <c r="AS6" s="8"/>
      <c r="AT6" s="8"/>
      <c r="AU6" s="8"/>
      <c r="AV6" s="8"/>
      <c r="AW6" s="8"/>
      <c r="AX6" s="8"/>
    </row>
    <row r="7" spans="1:50" x14ac:dyDescent="0.25">
      <c r="D7" s="92"/>
      <c r="E7" s="93"/>
      <c r="F7" s="93"/>
      <c r="G7" s="102">
        <f>Tabelle3[[#This Row],[Einheitspreis]]*Tabelle3[[#This Row],[Menge]]</f>
        <v>0</v>
      </c>
      <c r="H7" s="94"/>
      <c r="I7" s="94"/>
      <c r="J7" s="102">
        <f>Tabelle3[[#This Row],[Anfangsbestand (01.01)]]+Tabelle3[[#This Row],[Zugänge in CHF]]-Tabelle3[[#This Row],[Abgänge ohne Minus in CHF]]</f>
        <v>0</v>
      </c>
      <c r="K7" s="94"/>
      <c r="L7" s="103">
        <f>Tabelle3[[#This Row],[Saldo vor Abschreibung]]-Tabelle3[[#This Row],[Abschreibung ohne Minus in CHF]]</f>
        <v>0</v>
      </c>
      <c r="M7" s="8"/>
      <c r="N7" s="57">
        <v>2</v>
      </c>
      <c r="O7" s="49">
        <f>O6-1</f>
        <v>2023</v>
      </c>
      <c r="P7" s="54">
        <v>0</v>
      </c>
      <c r="U7" s="8"/>
      <c r="V7" s="8"/>
      <c r="W7" s="8"/>
      <c r="X7" s="8"/>
      <c r="Y7" s="8"/>
      <c r="Z7" s="8"/>
      <c r="AA7" s="8"/>
      <c r="AB7" s="8"/>
      <c r="AC7" s="8"/>
      <c r="AD7" s="8"/>
      <c r="AE7" s="8"/>
      <c r="AF7" s="8"/>
      <c r="AG7" s="8"/>
      <c r="AH7" s="8"/>
      <c r="AI7" s="8"/>
      <c r="AJ7" s="8"/>
      <c r="AK7" s="8"/>
      <c r="AL7" s="8"/>
      <c r="AM7" s="8"/>
      <c r="AN7" s="8"/>
      <c r="AO7" s="8"/>
      <c r="AP7" s="8"/>
      <c r="AQ7" s="8"/>
      <c r="AR7" s="8"/>
      <c r="AS7" s="8"/>
      <c r="AT7" s="8"/>
      <c r="AU7" s="8"/>
      <c r="AV7" s="8"/>
      <c r="AW7" s="8"/>
      <c r="AX7" s="8"/>
    </row>
    <row r="8" spans="1:50" x14ac:dyDescent="0.25">
      <c r="D8" s="95"/>
      <c r="E8" s="96"/>
      <c r="F8" s="96"/>
      <c r="G8" s="104">
        <f>Tabelle3[[#This Row],[Einheitspreis]]*Tabelle3[[#This Row],[Menge]]</f>
        <v>0</v>
      </c>
      <c r="H8" s="97"/>
      <c r="I8" s="97"/>
      <c r="J8" s="104">
        <f>Tabelle3[[#This Row],[Anfangsbestand (01.01)]]+Tabelle3[[#This Row],[Zugänge in CHF]]-Tabelle3[[#This Row],[Abgänge ohne Minus in CHF]]</f>
        <v>0</v>
      </c>
      <c r="K8" s="97"/>
      <c r="L8" s="105">
        <f>Tabelle3[[#This Row],[Saldo vor Abschreibung]]-Tabelle3[[#This Row],[Abschreibung ohne Minus in CHF]]</f>
        <v>0</v>
      </c>
      <c r="M8" s="8"/>
      <c r="N8" s="57">
        <v>3</v>
      </c>
      <c r="O8" s="49">
        <f t="shared" ref="O8:O12" si="0">O7-1</f>
        <v>2022</v>
      </c>
      <c r="P8" s="54">
        <v>0</v>
      </c>
      <c r="U8" s="8"/>
      <c r="V8" s="8"/>
      <c r="W8" s="8"/>
      <c r="X8" s="8"/>
      <c r="Y8" s="8"/>
      <c r="Z8" s="8"/>
      <c r="AA8" s="8"/>
      <c r="AB8" s="8"/>
      <c r="AC8" s="8"/>
      <c r="AD8" s="8"/>
      <c r="AE8" s="8"/>
      <c r="AF8" s="8"/>
      <c r="AG8" s="8"/>
      <c r="AH8" s="8"/>
      <c r="AI8" s="8"/>
      <c r="AJ8" s="8"/>
      <c r="AK8" s="8"/>
      <c r="AL8" s="8"/>
      <c r="AM8" s="8"/>
      <c r="AN8" s="8"/>
      <c r="AO8" s="8"/>
      <c r="AP8" s="8"/>
      <c r="AQ8" s="8"/>
      <c r="AR8" s="8"/>
      <c r="AS8" s="8"/>
      <c r="AT8" s="8"/>
      <c r="AU8" s="8"/>
      <c r="AV8" s="8"/>
      <c r="AW8" s="8"/>
      <c r="AX8" s="8"/>
    </row>
    <row r="9" spans="1:50" x14ac:dyDescent="0.25">
      <c r="D9" s="95"/>
      <c r="E9" s="96"/>
      <c r="F9" s="96"/>
      <c r="G9" s="104">
        <f>Tabelle3[[#This Row],[Einheitspreis]]*Tabelle3[[#This Row],[Menge]]</f>
        <v>0</v>
      </c>
      <c r="H9" s="97"/>
      <c r="I9" s="97"/>
      <c r="J9" s="104">
        <f>Tabelle3[[#This Row],[Anfangsbestand (01.01)]]+Tabelle3[[#This Row],[Zugänge in CHF]]-Tabelle3[[#This Row],[Abgänge ohne Minus in CHF]]</f>
        <v>0</v>
      </c>
      <c r="K9" s="97"/>
      <c r="L9" s="105">
        <f>Tabelle3[[#This Row],[Saldo vor Abschreibung]]-Tabelle3[[#This Row],[Abschreibung ohne Minus in CHF]]</f>
        <v>0</v>
      </c>
      <c r="M9" s="8"/>
      <c r="N9" s="57">
        <v>4</v>
      </c>
      <c r="O9" s="49">
        <f t="shared" si="0"/>
        <v>2021</v>
      </c>
      <c r="P9" s="54">
        <v>0</v>
      </c>
      <c r="U9" s="8"/>
      <c r="V9" s="8"/>
      <c r="W9" s="8"/>
      <c r="X9" s="8"/>
      <c r="Y9" s="8"/>
      <c r="Z9" s="8"/>
      <c r="AA9" s="8"/>
      <c r="AB9" s="8"/>
      <c r="AC9" s="8"/>
      <c r="AD9" s="8"/>
      <c r="AE9" s="8"/>
      <c r="AF9" s="8"/>
      <c r="AG9" s="8"/>
      <c r="AH9" s="8"/>
      <c r="AI9" s="8"/>
      <c r="AJ9" s="8"/>
      <c r="AK9" s="8"/>
      <c r="AL9" s="8"/>
      <c r="AM9" s="8"/>
      <c r="AN9" s="8"/>
      <c r="AO9" s="8"/>
      <c r="AP9" s="8"/>
      <c r="AQ9" s="8"/>
      <c r="AR9" s="8"/>
      <c r="AS9" s="8"/>
      <c r="AT9" s="8"/>
      <c r="AU9" s="8"/>
      <c r="AV9" s="8"/>
      <c r="AW9" s="8"/>
      <c r="AX9" s="8"/>
    </row>
    <row r="10" spans="1:50" x14ac:dyDescent="0.25">
      <c r="D10" s="95"/>
      <c r="E10" s="96"/>
      <c r="F10" s="96"/>
      <c r="G10" s="104">
        <f>Tabelle3[[#This Row],[Einheitspreis]]*Tabelle3[[#This Row],[Menge]]</f>
        <v>0</v>
      </c>
      <c r="H10" s="97"/>
      <c r="I10" s="97"/>
      <c r="J10" s="104">
        <f>Tabelle3[[#This Row],[Anfangsbestand (01.01)]]+Tabelle3[[#This Row],[Zugänge in CHF]]-Tabelle3[[#This Row],[Abgänge ohne Minus in CHF]]</f>
        <v>0</v>
      </c>
      <c r="K10" s="97"/>
      <c r="L10" s="105">
        <f>Tabelle3[[#This Row],[Saldo vor Abschreibung]]-Tabelle3[[#This Row],[Abschreibung ohne Minus in CHF]]</f>
        <v>0</v>
      </c>
      <c r="M10" s="8"/>
      <c r="N10" s="57">
        <v>5</v>
      </c>
      <c r="O10" s="49">
        <f t="shared" si="0"/>
        <v>2020</v>
      </c>
      <c r="P10" s="54">
        <v>0</v>
      </c>
      <c r="U10" s="8"/>
      <c r="V10" s="8"/>
      <c r="W10" s="8"/>
      <c r="X10" s="8"/>
      <c r="Y10" s="8"/>
      <c r="Z10" s="8"/>
      <c r="AA10" s="8"/>
      <c r="AB10" s="8"/>
      <c r="AC10" s="8"/>
      <c r="AD10" s="8"/>
      <c r="AE10" s="8"/>
      <c r="AF10" s="8"/>
      <c r="AG10" s="8"/>
      <c r="AH10" s="8"/>
      <c r="AI10" s="8"/>
      <c r="AJ10" s="8"/>
      <c r="AK10" s="8"/>
      <c r="AL10" s="8"/>
      <c r="AM10" s="8"/>
      <c r="AN10" s="8"/>
      <c r="AO10" s="8"/>
      <c r="AP10" s="8"/>
      <c r="AQ10" s="8"/>
      <c r="AR10" s="8"/>
      <c r="AS10" s="8"/>
      <c r="AT10" s="8"/>
      <c r="AU10" s="8"/>
      <c r="AV10" s="8"/>
      <c r="AW10" s="8"/>
      <c r="AX10" s="8"/>
    </row>
    <row r="11" spans="1:50" x14ac:dyDescent="0.25">
      <c r="A11" s="175" t="s">
        <v>38</v>
      </c>
      <c r="B11" s="176"/>
      <c r="C11" s="176"/>
      <c r="D11" s="95"/>
      <c r="E11" s="96"/>
      <c r="F11" s="96"/>
      <c r="G11" s="104">
        <f>Tabelle3[[#This Row],[Einheitspreis]]*Tabelle3[[#This Row],[Menge]]</f>
        <v>0</v>
      </c>
      <c r="H11" s="97"/>
      <c r="I11" s="97"/>
      <c r="J11" s="104">
        <f>Tabelle3[[#This Row],[Anfangsbestand (01.01)]]+Tabelle3[[#This Row],[Zugänge in CHF]]-Tabelle3[[#This Row],[Abgänge ohne Minus in CHF]]</f>
        <v>0</v>
      </c>
      <c r="K11" s="97"/>
      <c r="L11" s="105">
        <f>Tabelle3[[#This Row],[Saldo vor Abschreibung]]-Tabelle3[[#This Row],[Abschreibung ohne Minus in CHF]]</f>
        <v>0</v>
      </c>
      <c r="M11" s="8"/>
      <c r="N11" s="57">
        <v>6</v>
      </c>
      <c r="O11" s="49">
        <f t="shared" si="0"/>
        <v>2019</v>
      </c>
      <c r="P11" s="54">
        <v>0</v>
      </c>
      <c r="U11" s="8"/>
      <c r="V11" s="8"/>
      <c r="W11" s="8"/>
      <c r="X11" s="8"/>
      <c r="Y11" s="8"/>
      <c r="Z11" s="8"/>
      <c r="AA11" s="8"/>
      <c r="AB11" s="8"/>
      <c r="AC11" s="8"/>
      <c r="AD11" s="8"/>
      <c r="AE11" s="8"/>
      <c r="AF11" s="8"/>
      <c r="AG11" s="8"/>
      <c r="AH11" s="8"/>
      <c r="AI11" s="8"/>
      <c r="AJ11" s="8"/>
      <c r="AK11" s="8"/>
      <c r="AL11" s="8"/>
      <c r="AM11" s="8"/>
      <c r="AN11" s="8"/>
      <c r="AO11" s="8"/>
      <c r="AP11" s="8"/>
      <c r="AQ11" s="8"/>
      <c r="AR11" s="8"/>
      <c r="AS11" s="8"/>
      <c r="AT11" s="8"/>
      <c r="AU11" s="8"/>
      <c r="AV11" s="8"/>
      <c r="AW11" s="8"/>
      <c r="AX11" s="8"/>
    </row>
    <row r="12" spans="1:50" ht="15.75" thickBot="1" x14ac:dyDescent="0.3">
      <c r="D12" s="95"/>
      <c r="E12" s="96"/>
      <c r="F12" s="96"/>
      <c r="G12" s="104">
        <f>Tabelle3[[#This Row],[Einheitspreis]]*Tabelle3[[#This Row],[Menge]]</f>
        <v>0</v>
      </c>
      <c r="H12" s="97"/>
      <c r="I12" s="97"/>
      <c r="J12" s="104">
        <f>Tabelle3[[#This Row],[Anfangsbestand (01.01)]]+Tabelle3[[#This Row],[Zugänge in CHF]]-Tabelle3[[#This Row],[Abgänge ohne Minus in CHF]]</f>
        <v>0</v>
      </c>
      <c r="K12" s="97"/>
      <c r="L12" s="105">
        <f>Tabelle3[[#This Row],[Saldo vor Abschreibung]]-Tabelle3[[#This Row],[Abschreibung ohne Minus in CHF]]</f>
        <v>0</v>
      </c>
      <c r="M12" s="8"/>
      <c r="N12" s="58">
        <v>7</v>
      </c>
      <c r="O12" s="50">
        <f t="shared" si="0"/>
        <v>2018</v>
      </c>
      <c r="P12" s="55">
        <v>0</v>
      </c>
      <c r="U12" s="8"/>
      <c r="V12" s="8"/>
      <c r="W12" s="8"/>
      <c r="X12" s="8"/>
      <c r="Y12" s="8"/>
      <c r="Z12" s="8"/>
      <c r="AA12" s="8"/>
      <c r="AB12" s="8"/>
      <c r="AC12" s="8"/>
      <c r="AD12" s="8"/>
      <c r="AE12" s="8"/>
      <c r="AF12" s="8"/>
      <c r="AG12" s="8"/>
      <c r="AH12" s="8"/>
      <c r="AI12" s="8"/>
      <c r="AJ12" s="8"/>
      <c r="AK12" s="8"/>
      <c r="AL12" s="8"/>
      <c r="AM12" s="8"/>
      <c r="AN12" s="8"/>
      <c r="AO12" s="8"/>
      <c r="AP12" s="8"/>
      <c r="AQ12" s="8"/>
      <c r="AR12" s="8"/>
      <c r="AS12" s="8"/>
      <c r="AT12" s="8"/>
      <c r="AU12" s="8"/>
      <c r="AV12" s="8"/>
      <c r="AW12" s="8"/>
      <c r="AX12" s="8"/>
    </row>
    <row r="13" spans="1:50" ht="16.5" thickBot="1" x14ac:dyDescent="0.3">
      <c r="D13" s="95"/>
      <c r="E13" s="96"/>
      <c r="F13" s="96"/>
      <c r="G13" s="104">
        <f>Tabelle3[[#This Row],[Einheitspreis]]*Tabelle3[[#This Row],[Menge]]</f>
        <v>0</v>
      </c>
      <c r="H13" s="97"/>
      <c r="I13" s="97"/>
      <c r="J13" s="104">
        <f>Tabelle3[[#This Row],[Anfangsbestand (01.01)]]+Tabelle3[[#This Row],[Zugänge in CHF]]-Tabelle3[[#This Row],[Abgänge ohne Minus in CHF]]</f>
        <v>0</v>
      </c>
      <c r="K13" s="97"/>
      <c r="L13" s="105">
        <f>Tabelle3[[#This Row],[Saldo vor Abschreibung]]-Tabelle3[[#This Row],[Abschreibung ohne Minus in CHF]]</f>
        <v>0</v>
      </c>
      <c r="M13" s="8"/>
      <c r="N13" s="222" t="s">
        <v>17</v>
      </c>
      <c r="O13" s="224"/>
      <c r="P13" s="60">
        <f>SUM(P6:P12)</f>
        <v>0</v>
      </c>
      <c r="U13" s="8"/>
      <c r="V13" s="8"/>
      <c r="W13" s="8"/>
      <c r="X13" s="8"/>
      <c r="Y13" s="8"/>
      <c r="Z13" s="8"/>
      <c r="AA13" s="8"/>
      <c r="AB13" s="8"/>
      <c r="AC13" s="8"/>
      <c r="AD13" s="8"/>
      <c r="AE13" s="8"/>
      <c r="AF13" s="8"/>
      <c r="AG13" s="8"/>
      <c r="AH13" s="8"/>
      <c r="AI13" s="8"/>
      <c r="AJ13" s="8"/>
      <c r="AK13" s="8"/>
      <c r="AL13" s="8"/>
      <c r="AM13" s="8"/>
      <c r="AN13" s="8"/>
      <c r="AO13" s="8"/>
      <c r="AP13" s="8"/>
      <c r="AQ13" s="8"/>
      <c r="AR13" s="8"/>
      <c r="AS13" s="8"/>
      <c r="AT13" s="8"/>
      <c r="AU13" s="8"/>
      <c r="AV13" s="8"/>
      <c r="AW13" s="8"/>
      <c r="AX13" s="8"/>
    </row>
    <row r="14" spans="1:50" ht="15.75" thickBot="1" x14ac:dyDescent="0.3">
      <c r="D14" s="95"/>
      <c r="E14" s="96"/>
      <c r="F14" s="96"/>
      <c r="G14" s="104">
        <f>Tabelle3[[#This Row],[Einheitspreis]]*Tabelle3[[#This Row],[Menge]]</f>
        <v>0</v>
      </c>
      <c r="H14" s="97"/>
      <c r="I14" s="97"/>
      <c r="J14" s="104">
        <f>Tabelle3[[#This Row],[Anfangsbestand (01.01)]]+Tabelle3[[#This Row],[Zugänge in CHF]]-Tabelle3[[#This Row],[Abgänge ohne Minus in CHF]]</f>
        <v>0</v>
      </c>
      <c r="K14" s="97"/>
      <c r="L14" s="105">
        <f>Tabelle3[[#This Row],[Saldo vor Abschreibung]]-Tabelle3[[#This Row],[Abschreibung ohne Minus in CHF]]</f>
        <v>0</v>
      </c>
      <c r="M14" s="8"/>
      <c r="N14" s="39"/>
      <c r="O14" s="8"/>
      <c r="U14" s="8"/>
      <c r="V14" s="8"/>
      <c r="W14" s="8"/>
      <c r="X14" s="8"/>
      <c r="Y14" s="8"/>
      <c r="Z14" s="8"/>
      <c r="AA14" s="8"/>
      <c r="AB14" s="8"/>
      <c r="AC14" s="8"/>
      <c r="AD14" s="8"/>
      <c r="AE14" s="8"/>
      <c r="AF14" s="8"/>
      <c r="AG14" s="8"/>
      <c r="AH14" s="8"/>
      <c r="AI14" s="8"/>
      <c r="AJ14" s="8"/>
      <c r="AK14" s="8"/>
      <c r="AL14" s="8"/>
      <c r="AM14" s="8"/>
      <c r="AN14" s="8"/>
      <c r="AO14" s="8"/>
      <c r="AP14" s="8"/>
      <c r="AQ14" s="8"/>
      <c r="AR14" s="8"/>
      <c r="AS14" s="8"/>
      <c r="AT14" s="8"/>
      <c r="AU14" s="8"/>
      <c r="AV14" s="8"/>
      <c r="AW14" s="8"/>
      <c r="AX14" s="8"/>
    </row>
    <row r="15" spans="1:50" ht="16.5" thickBot="1" x14ac:dyDescent="0.3">
      <c r="D15" s="95"/>
      <c r="E15" s="96"/>
      <c r="F15" s="96"/>
      <c r="G15" s="104">
        <f>Tabelle3[[#This Row],[Einheitspreis]]*Tabelle3[[#This Row],[Menge]]</f>
        <v>0</v>
      </c>
      <c r="H15" s="97"/>
      <c r="I15" s="97"/>
      <c r="J15" s="104">
        <f>Tabelle3[[#This Row],[Anfangsbestand (01.01)]]+Tabelle3[[#This Row],[Zugänge in CHF]]-Tabelle3[[#This Row],[Abgänge ohne Minus in CHF]]</f>
        <v>0</v>
      </c>
      <c r="K15" s="97"/>
      <c r="L15" s="105">
        <f>Tabelle3[[#This Row],[Saldo vor Abschreibung]]-Tabelle3[[#This Row],[Abschreibung ohne Minus in CHF]]</f>
        <v>0</v>
      </c>
      <c r="M15" s="8"/>
      <c r="N15" s="213" t="s">
        <v>47</v>
      </c>
      <c r="O15" s="214"/>
      <c r="P15" s="215"/>
      <c r="U15" s="8"/>
      <c r="V15" s="8"/>
      <c r="W15" s="8"/>
      <c r="X15" s="8"/>
      <c r="Y15" s="8"/>
      <c r="Z15" s="8"/>
      <c r="AA15" s="8"/>
      <c r="AB15" s="8"/>
      <c r="AC15" s="8"/>
      <c r="AD15" s="8"/>
      <c r="AE15" s="8"/>
      <c r="AF15" s="8"/>
      <c r="AG15" s="8"/>
      <c r="AH15" s="8"/>
      <c r="AI15" s="8"/>
      <c r="AJ15" s="8"/>
      <c r="AK15" s="8"/>
      <c r="AL15" s="8"/>
      <c r="AM15" s="8"/>
      <c r="AN15" s="8"/>
      <c r="AO15" s="8"/>
      <c r="AP15" s="8"/>
      <c r="AQ15" s="8"/>
      <c r="AR15" s="8"/>
      <c r="AS15" s="8"/>
      <c r="AT15" s="8"/>
      <c r="AU15" s="8"/>
      <c r="AV15" s="8"/>
      <c r="AW15" s="8"/>
      <c r="AX15" s="8"/>
    </row>
    <row r="16" spans="1:50" ht="15.75" thickBot="1" x14ac:dyDescent="0.3">
      <c r="D16" s="95"/>
      <c r="E16" s="96"/>
      <c r="F16" s="96"/>
      <c r="G16" s="104">
        <f>Tabelle3[[#This Row],[Einheitspreis]]*Tabelle3[[#This Row],[Menge]]</f>
        <v>0</v>
      </c>
      <c r="H16" s="97"/>
      <c r="I16" s="97"/>
      <c r="J16" s="104">
        <f>Tabelle3[[#This Row],[Anfangsbestand (01.01)]]+Tabelle3[[#This Row],[Zugänge in CHF]]-Tabelle3[[#This Row],[Abgänge ohne Minus in CHF]]</f>
        <v>0</v>
      </c>
      <c r="K16" s="97"/>
      <c r="L16" s="105">
        <f>Tabelle3[[#This Row],[Saldo vor Abschreibung]]-Tabelle3[[#This Row],[Abschreibung ohne Minus in CHF]]</f>
        <v>0</v>
      </c>
      <c r="M16" s="8"/>
      <c r="N16" s="65" t="s">
        <v>46</v>
      </c>
      <c r="O16" s="61" t="s">
        <v>45</v>
      </c>
      <c r="P16" s="66" t="s">
        <v>22</v>
      </c>
      <c r="U16" s="8"/>
      <c r="V16" s="8"/>
      <c r="W16" s="8"/>
      <c r="X16" s="8"/>
      <c r="Y16" s="8"/>
      <c r="Z16" s="8"/>
      <c r="AA16" s="8"/>
      <c r="AB16" s="8"/>
      <c r="AC16" s="8"/>
      <c r="AD16" s="8"/>
      <c r="AE16" s="8"/>
      <c r="AF16" s="8"/>
      <c r="AG16" s="8"/>
      <c r="AH16" s="8"/>
      <c r="AI16" s="8"/>
      <c r="AJ16" s="8"/>
      <c r="AK16" s="8"/>
      <c r="AL16" s="8"/>
      <c r="AM16" s="8"/>
      <c r="AN16" s="8"/>
      <c r="AO16" s="8"/>
      <c r="AP16" s="8"/>
      <c r="AQ16" s="8"/>
      <c r="AR16" s="8"/>
      <c r="AS16" s="8"/>
      <c r="AT16" s="8"/>
      <c r="AU16" s="8"/>
      <c r="AV16" s="8"/>
      <c r="AW16" s="8"/>
      <c r="AX16" s="8"/>
    </row>
    <row r="17" spans="4:50" ht="15.75" thickBot="1" x14ac:dyDescent="0.3">
      <c r="D17" s="95"/>
      <c r="E17" s="96"/>
      <c r="F17" s="96"/>
      <c r="G17" s="104">
        <f>Tabelle3[[#This Row],[Einheitspreis]]*Tabelle3[[#This Row],[Menge]]</f>
        <v>0</v>
      </c>
      <c r="H17" s="97"/>
      <c r="I17" s="97"/>
      <c r="J17" s="104">
        <f>Tabelle3[[#This Row],[Anfangsbestand (01.01)]]+Tabelle3[[#This Row],[Zugänge in CHF]]-Tabelle3[[#This Row],[Abgänge ohne Minus in CHF]]</f>
        <v>0</v>
      </c>
      <c r="K17" s="97"/>
      <c r="L17" s="105">
        <f>Tabelle3[[#This Row],[Saldo vor Abschreibung]]-Tabelle3[[#This Row],[Abschreibung ohne Minus in CHF]]</f>
        <v>0</v>
      </c>
      <c r="M17" s="8"/>
      <c r="N17" s="68">
        <v>1</v>
      </c>
      <c r="O17" s="67">
        <f>YEAR(Milchbüchli!$J$4)</f>
        <v>2025</v>
      </c>
      <c r="P17" s="75">
        <f>-SUMIF(Milchbüchli!$D$47,"Verlustvortrag",Milchbüchli!$J$47)</f>
        <v>0</v>
      </c>
      <c r="U17" s="8"/>
      <c r="V17" s="8"/>
      <c r="W17" s="8"/>
      <c r="X17" s="8"/>
      <c r="Y17" s="8"/>
      <c r="Z17" s="8"/>
      <c r="AA17" s="8"/>
      <c r="AB17" s="8"/>
      <c r="AC17" s="8"/>
      <c r="AD17" s="8"/>
      <c r="AE17" s="8"/>
      <c r="AF17" s="8"/>
      <c r="AG17" s="8"/>
      <c r="AH17" s="8"/>
      <c r="AI17" s="8"/>
      <c r="AJ17" s="8"/>
      <c r="AK17" s="8"/>
      <c r="AL17" s="8"/>
      <c r="AM17" s="8"/>
      <c r="AN17" s="8"/>
      <c r="AO17" s="8"/>
      <c r="AP17" s="8"/>
      <c r="AQ17" s="8"/>
      <c r="AR17" s="8"/>
      <c r="AS17" s="8"/>
      <c r="AT17" s="8"/>
      <c r="AU17" s="8"/>
      <c r="AV17" s="8"/>
      <c r="AW17" s="8"/>
      <c r="AX17" s="8"/>
    </row>
    <row r="18" spans="4:50" x14ac:dyDescent="0.25">
      <c r="D18" s="95"/>
      <c r="E18" s="96"/>
      <c r="F18" s="96"/>
      <c r="G18" s="104">
        <f>Tabelle3[[#This Row],[Einheitspreis]]*Tabelle3[[#This Row],[Menge]]</f>
        <v>0</v>
      </c>
      <c r="H18" s="97"/>
      <c r="I18" s="97"/>
      <c r="J18" s="104">
        <f>Tabelle3[[#This Row],[Anfangsbestand (01.01)]]+Tabelle3[[#This Row],[Zugänge in CHF]]-Tabelle3[[#This Row],[Abgänge ohne Minus in CHF]]</f>
        <v>0</v>
      </c>
      <c r="K18" s="97"/>
      <c r="L18" s="105">
        <f>Tabelle3[[#This Row],[Saldo vor Abschreibung]]-Tabelle3[[#This Row],[Abschreibung ohne Minus in CHF]]</f>
        <v>0</v>
      </c>
      <c r="M18" s="8"/>
      <c r="N18" s="69">
        <v>2</v>
      </c>
      <c r="O18" s="70">
        <f>O17-1</f>
        <v>2024</v>
      </c>
      <c r="P18" s="76" cm="1">
        <f t="array" ref="P18:P23">P6:P11</f>
        <v>0</v>
      </c>
      <c r="U18" s="8"/>
      <c r="V18" s="8"/>
      <c r="W18" s="8"/>
      <c r="X18" s="8"/>
      <c r="Y18" s="8"/>
      <c r="Z18" s="8"/>
      <c r="AA18" s="8"/>
      <c r="AB18" s="8"/>
      <c r="AC18" s="8"/>
      <c r="AD18" s="8"/>
      <c r="AE18" s="8"/>
      <c r="AF18" s="8"/>
      <c r="AG18" s="8"/>
      <c r="AH18" s="8"/>
      <c r="AI18" s="8"/>
      <c r="AJ18" s="8"/>
      <c r="AK18" s="8"/>
      <c r="AL18" s="8"/>
      <c r="AM18" s="8"/>
      <c r="AN18" s="8"/>
      <c r="AO18" s="8"/>
      <c r="AP18" s="8"/>
      <c r="AQ18" s="8"/>
      <c r="AR18" s="8"/>
      <c r="AS18" s="8"/>
      <c r="AT18" s="8"/>
      <c r="AU18" s="8"/>
      <c r="AV18" s="8"/>
      <c r="AW18" s="8"/>
      <c r="AX18" s="8"/>
    </row>
    <row r="19" spans="4:50" x14ac:dyDescent="0.25">
      <c r="D19" s="95"/>
      <c r="E19" s="96"/>
      <c r="F19" s="96"/>
      <c r="G19" s="104">
        <f>Tabelle3[[#This Row],[Einheitspreis]]*Tabelle3[[#This Row],[Menge]]</f>
        <v>0</v>
      </c>
      <c r="H19" s="97"/>
      <c r="I19" s="97"/>
      <c r="J19" s="104">
        <f>Tabelle3[[#This Row],[Anfangsbestand (01.01)]]+Tabelle3[[#This Row],[Zugänge in CHF]]-Tabelle3[[#This Row],[Abgänge ohne Minus in CHF]]</f>
        <v>0</v>
      </c>
      <c r="K19" s="97"/>
      <c r="L19" s="105">
        <f>Tabelle3[[#This Row],[Saldo vor Abschreibung]]-Tabelle3[[#This Row],[Abschreibung ohne Minus in CHF]]</f>
        <v>0</v>
      </c>
      <c r="M19" s="8"/>
      <c r="N19" s="71">
        <v>3</v>
      </c>
      <c r="O19" s="72">
        <f t="shared" ref="O19:O23" si="1">O18-1</f>
        <v>2023</v>
      </c>
      <c r="P19" s="77">
        <v>0</v>
      </c>
      <c r="U19" s="8"/>
      <c r="V19" s="8"/>
      <c r="W19" s="8"/>
      <c r="X19" s="8"/>
      <c r="Y19" s="8"/>
      <c r="Z19" s="8"/>
      <c r="AA19" s="8"/>
      <c r="AB19" s="8"/>
      <c r="AC19" s="8"/>
      <c r="AD19" s="8"/>
      <c r="AE19" s="8"/>
      <c r="AF19" s="8"/>
      <c r="AG19" s="8"/>
      <c r="AH19" s="8"/>
      <c r="AI19" s="8"/>
      <c r="AJ19" s="8"/>
      <c r="AK19" s="8"/>
      <c r="AL19" s="8"/>
      <c r="AM19" s="8"/>
      <c r="AN19" s="8"/>
      <c r="AO19" s="8"/>
      <c r="AP19" s="8"/>
      <c r="AQ19" s="8"/>
      <c r="AR19" s="8"/>
      <c r="AS19" s="8"/>
      <c r="AT19" s="8"/>
      <c r="AU19" s="8"/>
      <c r="AV19" s="8"/>
      <c r="AW19" s="8"/>
      <c r="AX19" s="8"/>
    </row>
    <row r="20" spans="4:50" x14ac:dyDescent="0.25">
      <c r="D20" s="95"/>
      <c r="E20" s="96"/>
      <c r="F20" s="96"/>
      <c r="G20" s="106">
        <f>Tabelle3[[#This Row],[Einheitspreis]]*Tabelle3[[#This Row],[Menge]]</f>
        <v>0</v>
      </c>
      <c r="H20" s="97"/>
      <c r="I20" s="97"/>
      <c r="J20" s="106">
        <f>Tabelle3[[#This Row],[Anfangsbestand (01.01)]]+Tabelle3[[#This Row],[Zugänge in CHF]]-Tabelle3[[#This Row],[Abgänge ohne Minus in CHF]]</f>
        <v>0</v>
      </c>
      <c r="K20" s="97"/>
      <c r="L20" s="107">
        <f>Tabelle3[[#This Row],[Saldo vor Abschreibung]]-Tabelle3[[#This Row],[Abschreibung ohne Minus in CHF]]</f>
        <v>0</v>
      </c>
      <c r="M20" s="8"/>
      <c r="N20" s="71">
        <v>4</v>
      </c>
      <c r="O20" s="72">
        <f t="shared" si="1"/>
        <v>2022</v>
      </c>
      <c r="P20" s="77">
        <v>0</v>
      </c>
      <c r="U20" s="8"/>
      <c r="V20" s="8"/>
      <c r="W20" s="8"/>
      <c r="X20" s="8"/>
      <c r="Y20" s="8"/>
      <c r="Z20" s="8"/>
      <c r="AA20" s="8"/>
      <c r="AB20" s="8"/>
      <c r="AC20" s="8"/>
      <c r="AD20" s="8"/>
      <c r="AE20" s="8"/>
      <c r="AF20" s="8"/>
      <c r="AG20" s="8"/>
      <c r="AH20" s="8"/>
      <c r="AI20" s="8"/>
      <c r="AJ20" s="8"/>
      <c r="AK20" s="8"/>
      <c r="AL20" s="8"/>
      <c r="AM20" s="8"/>
      <c r="AN20" s="8"/>
      <c r="AO20" s="8"/>
      <c r="AP20" s="8"/>
      <c r="AQ20" s="8"/>
      <c r="AR20" s="8"/>
      <c r="AS20" s="8"/>
      <c r="AT20" s="8"/>
      <c r="AU20" s="8"/>
      <c r="AV20" s="8"/>
      <c r="AW20" s="8"/>
      <c r="AX20" s="8"/>
    </row>
    <row r="21" spans="4:50" x14ac:dyDescent="0.25">
      <c r="D21" s="95"/>
      <c r="E21" s="96"/>
      <c r="F21" s="96"/>
      <c r="G21" s="106">
        <f>Tabelle3[[#This Row],[Einheitspreis]]*Tabelle3[[#This Row],[Menge]]</f>
        <v>0</v>
      </c>
      <c r="H21" s="97"/>
      <c r="I21" s="97"/>
      <c r="J21" s="106">
        <f>Tabelle3[[#This Row],[Anfangsbestand (01.01)]]+Tabelle3[[#This Row],[Zugänge in CHF]]-Tabelle3[[#This Row],[Abgänge ohne Minus in CHF]]</f>
        <v>0</v>
      </c>
      <c r="K21" s="97"/>
      <c r="L21" s="107">
        <f>Tabelle3[[#This Row],[Saldo vor Abschreibung]]-Tabelle3[[#This Row],[Abschreibung ohne Minus in CHF]]</f>
        <v>0</v>
      </c>
      <c r="M21" s="8"/>
      <c r="N21" s="71">
        <v>5</v>
      </c>
      <c r="O21" s="72">
        <f t="shared" si="1"/>
        <v>2021</v>
      </c>
      <c r="P21" s="77">
        <v>0</v>
      </c>
      <c r="U21" s="8"/>
      <c r="V21" s="8"/>
      <c r="W21" s="8"/>
      <c r="X21" s="8"/>
      <c r="Y21" s="8"/>
      <c r="Z21" s="8"/>
      <c r="AA21" s="8"/>
      <c r="AB21" s="8"/>
      <c r="AC21" s="8"/>
      <c r="AD21" s="8"/>
      <c r="AE21" s="8"/>
      <c r="AF21" s="8"/>
      <c r="AG21" s="8"/>
      <c r="AH21" s="8"/>
      <c r="AI21" s="8"/>
      <c r="AJ21" s="8"/>
      <c r="AK21" s="8"/>
      <c r="AL21" s="8"/>
      <c r="AM21" s="8"/>
      <c r="AN21" s="8"/>
      <c r="AO21" s="8"/>
      <c r="AP21" s="8"/>
      <c r="AQ21" s="8"/>
      <c r="AR21" s="8"/>
      <c r="AS21" s="8"/>
      <c r="AT21" s="8"/>
      <c r="AU21" s="8"/>
      <c r="AV21" s="8"/>
      <c r="AW21" s="8"/>
      <c r="AX21" s="8"/>
    </row>
    <row r="22" spans="4:50" x14ac:dyDescent="0.25">
      <c r="D22" s="95"/>
      <c r="E22" s="96"/>
      <c r="F22" s="96"/>
      <c r="G22" s="106">
        <f>Tabelle3[[#This Row],[Einheitspreis]]*Tabelle3[[#This Row],[Menge]]</f>
        <v>0</v>
      </c>
      <c r="H22" s="97"/>
      <c r="I22" s="97"/>
      <c r="J22" s="106">
        <f>Tabelle3[[#This Row],[Anfangsbestand (01.01)]]+Tabelle3[[#This Row],[Zugänge in CHF]]-Tabelle3[[#This Row],[Abgänge ohne Minus in CHF]]</f>
        <v>0</v>
      </c>
      <c r="K22" s="97"/>
      <c r="L22" s="107">
        <f>Tabelle3[[#This Row],[Saldo vor Abschreibung]]-Tabelle3[[#This Row],[Abschreibung ohne Minus in CHF]]</f>
        <v>0</v>
      </c>
      <c r="M22" s="8"/>
      <c r="N22" s="71">
        <v>6</v>
      </c>
      <c r="O22" s="72">
        <f t="shared" si="1"/>
        <v>2020</v>
      </c>
      <c r="P22" s="77">
        <v>0</v>
      </c>
      <c r="U22" s="8"/>
      <c r="V22" s="8"/>
      <c r="W22" s="8"/>
      <c r="X22" s="8"/>
      <c r="Y22" s="8"/>
      <c r="Z22" s="8"/>
      <c r="AA22" s="8"/>
      <c r="AB22" s="8"/>
      <c r="AC22" s="8"/>
      <c r="AD22" s="8"/>
      <c r="AE22" s="8"/>
      <c r="AF22" s="8"/>
      <c r="AG22" s="8"/>
      <c r="AH22" s="8"/>
      <c r="AI22" s="8"/>
      <c r="AJ22" s="8"/>
      <c r="AK22" s="8"/>
      <c r="AL22" s="8"/>
      <c r="AM22" s="8"/>
      <c r="AN22" s="8"/>
      <c r="AO22" s="8"/>
      <c r="AP22" s="8"/>
      <c r="AQ22" s="8"/>
      <c r="AR22" s="8"/>
      <c r="AS22" s="8"/>
      <c r="AT22" s="8"/>
      <c r="AU22" s="8"/>
      <c r="AV22" s="8"/>
      <c r="AW22" s="8"/>
      <c r="AX22" s="8"/>
    </row>
    <row r="23" spans="4:50" ht="15.75" thickBot="1" x14ac:dyDescent="0.3">
      <c r="D23" s="95"/>
      <c r="E23" s="96"/>
      <c r="F23" s="96"/>
      <c r="G23" s="106">
        <f>Tabelle3[[#This Row],[Einheitspreis]]*Tabelle3[[#This Row],[Menge]]</f>
        <v>0</v>
      </c>
      <c r="H23" s="97"/>
      <c r="I23" s="97"/>
      <c r="J23" s="106">
        <f>Tabelle3[[#This Row],[Anfangsbestand (01.01)]]+Tabelle3[[#This Row],[Zugänge in CHF]]-Tabelle3[[#This Row],[Abgänge ohne Minus in CHF]]</f>
        <v>0</v>
      </c>
      <c r="K23" s="97"/>
      <c r="L23" s="107">
        <f>Tabelle3[[#This Row],[Saldo vor Abschreibung]]-Tabelle3[[#This Row],[Abschreibung ohne Minus in CHF]]</f>
        <v>0</v>
      </c>
      <c r="M23" s="8"/>
      <c r="N23" s="73">
        <v>7</v>
      </c>
      <c r="O23" s="74">
        <f t="shared" si="1"/>
        <v>2019</v>
      </c>
      <c r="P23" s="78">
        <v>0</v>
      </c>
      <c r="U23" s="8"/>
      <c r="V23" s="8"/>
      <c r="W23" s="8"/>
      <c r="X23" s="8"/>
      <c r="Y23" s="8"/>
      <c r="Z23" s="8"/>
      <c r="AA23" s="8"/>
      <c r="AB23" s="8"/>
      <c r="AC23" s="8"/>
      <c r="AD23" s="8"/>
      <c r="AE23" s="8"/>
      <c r="AF23" s="8"/>
      <c r="AG23" s="8"/>
      <c r="AH23" s="8"/>
      <c r="AI23" s="8"/>
      <c r="AJ23" s="8"/>
      <c r="AK23" s="8"/>
      <c r="AL23" s="8"/>
      <c r="AM23" s="8"/>
      <c r="AN23" s="8"/>
      <c r="AO23" s="8"/>
      <c r="AP23" s="8"/>
      <c r="AQ23" s="8"/>
      <c r="AR23" s="8"/>
      <c r="AS23" s="8"/>
      <c r="AT23" s="8"/>
      <c r="AU23" s="8"/>
      <c r="AV23" s="8"/>
      <c r="AW23" s="8"/>
      <c r="AX23" s="8"/>
    </row>
    <row r="24" spans="4:50" ht="16.5" thickBot="1" x14ac:dyDescent="0.3">
      <c r="D24" s="95"/>
      <c r="E24" s="96"/>
      <c r="F24" s="96"/>
      <c r="G24" s="106">
        <f>Tabelle3[[#This Row],[Einheitspreis]]*Tabelle3[[#This Row],[Menge]]</f>
        <v>0</v>
      </c>
      <c r="H24" s="97"/>
      <c r="I24" s="97"/>
      <c r="J24" s="106">
        <f>Tabelle3[[#This Row],[Anfangsbestand (01.01)]]+Tabelle3[[#This Row],[Zugänge in CHF]]-Tabelle3[[#This Row],[Abgänge ohne Minus in CHF]]</f>
        <v>0</v>
      </c>
      <c r="K24" s="97"/>
      <c r="L24" s="107">
        <f>Tabelle3[[#This Row],[Saldo vor Abschreibung]]-Tabelle3[[#This Row],[Abschreibung ohne Minus in CHF]]</f>
        <v>0</v>
      </c>
      <c r="M24" s="8"/>
      <c r="N24" s="222" t="s">
        <v>49</v>
      </c>
      <c r="O24" s="223"/>
      <c r="P24" s="60">
        <f>SUM(P17:P23)</f>
        <v>0</v>
      </c>
      <c r="U24" s="8"/>
      <c r="V24" s="8"/>
      <c r="W24" s="8"/>
      <c r="X24" s="8"/>
      <c r="Y24" s="8"/>
      <c r="Z24" s="8"/>
      <c r="AA24" s="8"/>
      <c r="AB24" s="8"/>
      <c r="AC24" s="8"/>
      <c r="AD24" s="8"/>
      <c r="AE24" s="8"/>
      <c r="AF24" s="8"/>
      <c r="AG24" s="8"/>
      <c r="AH24" s="8"/>
      <c r="AI24" s="8"/>
      <c r="AJ24" s="8"/>
      <c r="AK24" s="8"/>
      <c r="AL24" s="8"/>
      <c r="AM24" s="8"/>
      <c r="AN24" s="8"/>
      <c r="AO24" s="8"/>
      <c r="AP24" s="8"/>
      <c r="AQ24" s="8"/>
      <c r="AR24" s="8"/>
      <c r="AS24" s="8"/>
      <c r="AT24" s="8"/>
      <c r="AU24" s="8"/>
      <c r="AV24" s="8"/>
      <c r="AW24" s="8"/>
      <c r="AX24" s="8"/>
    </row>
    <row r="25" spans="4:50" x14ac:dyDescent="0.25">
      <c r="D25" s="95"/>
      <c r="E25" s="96"/>
      <c r="F25" s="96"/>
      <c r="G25" s="106">
        <f>Tabelle3[[#This Row],[Einheitspreis]]*Tabelle3[[#This Row],[Menge]]</f>
        <v>0</v>
      </c>
      <c r="H25" s="97"/>
      <c r="I25" s="97"/>
      <c r="J25" s="106">
        <f>Tabelle3[[#This Row],[Anfangsbestand (01.01)]]+Tabelle3[[#This Row],[Zugänge in CHF]]-Tabelle3[[#This Row],[Abgänge ohne Minus in CHF]]</f>
        <v>0</v>
      </c>
      <c r="K25" s="97"/>
      <c r="L25" s="107">
        <f>Tabelle3[[#This Row],[Saldo vor Abschreibung]]-Tabelle3[[#This Row],[Abschreibung ohne Minus in CHF]]</f>
        <v>0</v>
      </c>
      <c r="M25" s="8"/>
      <c r="N25" s="39"/>
      <c r="O25" s="8"/>
      <c r="U25" s="8"/>
      <c r="V25" s="8"/>
      <c r="W25" s="8"/>
      <c r="X25" s="8"/>
      <c r="Y25" s="8"/>
      <c r="Z25" s="8"/>
      <c r="AA25" s="8"/>
      <c r="AB25" s="8"/>
      <c r="AC25" s="8"/>
      <c r="AD25" s="8"/>
      <c r="AE25" s="8"/>
      <c r="AF25" s="8"/>
      <c r="AG25" s="8"/>
      <c r="AH25" s="8"/>
      <c r="AI25" s="8"/>
      <c r="AJ25" s="8"/>
      <c r="AK25" s="8"/>
      <c r="AL25" s="8"/>
      <c r="AM25" s="8"/>
      <c r="AN25" s="8"/>
      <c r="AO25" s="8"/>
      <c r="AP25" s="8"/>
      <c r="AQ25" s="8"/>
      <c r="AR25" s="8"/>
      <c r="AS25" s="8"/>
      <c r="AT25" s="8"/>
      <c r="AU25" s="8"/>
      <c r="AV25" s="8"/>
      <c r="AW25" s="8"/>
      <c r="AX25" s="8"/>
    </row>
    <row r="26" spans="4:50" ht="15.75" thickBot="1" x14ac:dyDescent="0.3">
      <c r="D26" s="95"/>
      <c r="E26" s="96"/>
      <c r="F26" s="96"/>
      <c r="G26" s="106">
        <f>Tabelle3[[#This Row],[Einheitspreis]]*Tabelle3[[#This Row],[Menge]]</f>
        <v>0</v>
      </c>
      <c r="H26" s="97"/>
      <c r="I26" s="97"/>
      <c r="J26" s="106">
        <f>Tabelle3[[#This Row],[Anfangsbestand (01.01)]]+Tabelle3[[#This Row],[Zugänge in CHF]]-Tabelle3[[#This Row],[Abgänge ohne Minus in CHF]]</f>
        <v>0</v>
      </c>
      <c r="K26" s="97"/>
      <c r="L26" s="107">
        <f>Tabelle3[[#This Row],[Saldo vor Abschreibung]]-Tabelle3[[#This Row],[Abschreibung ohne Minus in CHF]]</f>
        <v>0</v>
      </c>
      <c r="M26" s="8"/>
      <c r="N26" s="39"/>
      <c r="O26" s="8"/>
      <c r="U26" s="8"/>
      <c r="V26" s="8"/>
      <c r="W26" s="8"/>
      <c r="X26" s="8"/>
      <c r="Y26" s="8"/>
      <c r="Z26" s="8"/>
      <c r="AA26" s="8"/>
      <c r="AB26" s="8"/>
      <c r="AC26" s="8"/>
      <c r="AD26" s="8"/>
      <c r="AE26" s="8"/>
      <c r="AF26" s="8"/>
      <c r="AG26" s="8"/>
      <c r="AH26" s="8"/>
      <c r="AI26" s="8"/>
      <c r="AJ26" s="8"/>
      <c r="AK26" s="8"/>
      <c r="AL26" s="8"/>
      <c r="AM26" s="8"/>
      <c r="AN26" s="8"/>
      <c r="AO26" s="8"/>
      <c r="AP26" s="8"/>
      <c r="AQ26" s="8"/>
      <c r="AR26" s="8"/>
      <c r="AS26" s="8"/>
      <c r="AT26" s="8"/>
      <c r="AU26" s="8"/>
      <c r="AV26" s="8"/>
      <c r="AW26" s="8"/>
      <c r="AX26" s="8"/>
    </row>
    <row r="27" spans="4:50" ht="15.75" customHeight="1" x14ac:dyDescent="0.25">
      <c r="D27" s="95"/>
      <c r="E27" s="96"/>
      <c r="F27" s="96"/>
      <c r="G27" s="106">
        <f>Tabelle3[[#This Row],[Einheitspreis]]*Tabelle3[[#This Row],[Menge]]</f>
        <v>0</v>
      </c>
      <c r="H27" s="97"/>
      <c r="I27" s="97"/>
      <c r="J27" s="106">
        <f>Tabelle3[[#This Row],[Anfangsbestand (01.01)]]+Tabelle3[[#This Row],[Zugänge in CHF]]-Tabelle3[[#This Row],[Abgänge ohne Minus in CHF]]</f>
        <v>0</v>
      </c>
      <c r="K27" s="97"/>
      <c r="L27" s="107">
        <f>Tabelle3[[#This Row],[Saldo vor Abschreibung]]-Tabelle3[[#This Row],[Abschreibung ohne Minus in CHF]]</f>
        <v>0</v>
      </c>
      <c r="M27" s="8"/>
      <c r="N27" s="225" t="s">
        <v>71</v>
      </c>
      <c r="O27" s="226"/>
      <c r="P27" s="227"/>
      <c r="U27" s="8"/>
      <c r="V27" s="8"/>
      <c r="W27" s="8"/>
      <c r="X27" s="8"/>
      <c r="Y27" s="8"/>
      <c r="Z27" s="8"/>
      <c r="AA27" s="8"/>
      <c r="AB27" s="8"/>
      <c r="AC27" s="8"/>
      <c r="AD27" s="8"/>
      <c r="AE27" s="8"/>
      <c r="AF27" s="8"/>
      <c r="AG27" s="8"/>
      <c r="AH27" s="8"/>
      <c r="AI27" s="8"/>
      <c r="AJ27" s="8"/>
      <c r="AK27" s="8"/>
      <c r="AL27" s="8"/>
      <c r="AM27" s="8"/>
      <c r="AN27" s="8"/>
      <c r="AO27" s="8"/>
      <c r="AP27" s="8"/>
      <c r="AQ27" s="8"/>
      <c r="AR27" s="8"/>
      <c r="AS27" s="8"/>
      <c r="AT27" s="8"/>
      <c r="AU27" s="8"/>
      <c r="AV27" s="8"/>
      <c r="AW27" s="8"/>
      <c r="AX27" s="8"/>
    </row>
    <row r="28" spans="4:50" ht="15.75" thickBot="1" x14ac:dyDescent="0.3">
      <c r="D28" s="95"/>
      <c r="E28" s="96"/>
      <c r="F28" s="96"/>
      <c r="G28" s="106">
        <f>Tabelle3[[#This Row],[Einheitspreis]]*Tabelle3[[#This Row],[Menge]]</f>
        <v>0</v>
      </c>
      <c r="H28" s="97"/>
      <c r="I28" s="97"/>
      <c r="J28" s="106">
        <f>Tabelle3[[#This Row],[Anfangsbestand (01.01)]]+Tabelle3[[#This Row],[Zugänge in CHF]]-Tabelle3[[#This Row],[Abgänge ohne Minus in CHF]]</f>
        <v>0</v>
      </c>
      <c r="K28" s="97"/>
      <c r="L28" s="107">
        <f>Tabelle3[[#This Row],[Saldo vor Abschreibung]]-Tabelle3[[#This Row],[Abschreibung ohne Minus in CHF]]</f>
        <v>0</v>
      </c>
      <c r="M28" s="8"/>
      <c r="N28" s="228"/>
      <c r="O28" s="229"/>
      <c r="P28" s="230"/>
      <c r="U28" s="8"/>
      <c r="V28" s="8"/>
      <c r="W28" s="8"/>
      <c r="X28" s="8"/>
      <c r="Y28" s="8"/>
      <c r="Z28" s="8"/>
      <c r="AA28" s="8"/>
      <c r="AB28" s="8"/>
      <c r="AC28" s="8"/>
      <c r="AD28" s="8"/>
      <c r="AE28" s="8"/>
      <c r="AF28" s="8"/>
      <c r="AG28" s="8"/>
      <c r="AH28" s="8"/>
      <c r="AI28" s="8"/>
      <c r="AJ28" s="8"/>
      <c r="AK28" s="8"/>
      <c r="AL28" s="8"/>
      <c r="AM28" s="8"/>
      <c r="AN28" s="8"/>
      <c r="AO28" s="8"/>
      <c r="AP28" s="8"/>
      <c r="AQ28" s="8"/>
      <c r="AR28" s="8"/>
      <c r="AS28" s="8"/>
      <c r="AT28" s="8"/>
      <c r="AU28" s="8"/>
      <c r="AV28" s="8"/>
      <c r="AW28" s="8"/>
      <c r="AX28" s="8"/>
    </row>
    <row r="29" spans="4:50" s="8" customFormat="1" x14ac:dyDescent="0.25">
      <c r="D29" s="95"/>
      <c r="E29" s="96"/>
      <c r="F29" s="96"/>
      <c r="G29" s="106">
        <f>Tabelle3[[#This Row],[Einheitspreis]]*Tabelle3[[#This Row],[Menge]]</f>
        <v>0</v>
      </c>
      <c r="H29" s="97"/>
      <c r="I29" s="97"/>
      <c r="J29" s="106">
        <f>Tabelle3[[#This Row],[Anfangsbestand (01.01)]]+Tabelle3[[#This Row],[Zugänge in CHF]]-Tabelle3[[#This Row],[Abgänge ohne Minus in CHF]]</f>
        <v>0</v>
      </c>
      <c r="K29" s="97"/>
      <c r="L29" s="107">
        <f>Tabelle3[[#This Row],[Saldo vor Abschreibung]]-Tabelle3[[#This Row],[Abschreibung ohne Minus in CHF]]</f>
        <v>0</v>
      </c>
      <c r="N29" s="231">
        <v>0</v>
      </c>
      <c r="O29" s="232"/>
      <c r="P29" s="233"/>
    </row>
    <row r="30" spans="4:50" s="8" customFormat="1" x14ac:dyDescent="0.25">
      <c r="D30" s="95"/>
      <c r="E30" s="96"/>
      <c r="F30" s="96"/>
      <c r="G30" s="106">
        <f>Tabelle3[[#This Row],[Einheitspreis]]*Tabelle3[[#This Row],[Menge]]</f>
        <v>0</v>
      </c>
      <c r="H30" s="97"/>
      <c r="I30" s="97"/>
      <c r="J30" s="106">
        <f>Tabelle3[[#This Row],[Anfangsbestand (01.01)]]+Tabelle3[[#This Row],[Zugänge in CHF]]-Tabelle3[[#This Row],[Abgänge ohne Minus in CHF]]</f>
        <v>0</v>
      </c>
      <c r="K30" s="97"/>
      <c r="L30" s="107">
        <f>Tabelle3[[#This Row],[Saldo vor Abschreibung]]-Tabelle3[[#This Row],[Abschreibung ohne Minus in CHF]]</f>
        <v>0</v>
      </c>
      <c r="N30" s="234"/>
      <c r="O30" s="235"/>
      <c r="P30" s="236"/>
    </row>
    <row r="31" spans="4:50" s="8" customFormat="1" x14ac:dyDescent="0.25">
      <c r="D31" s="95"/>
      <c r="E31" s="96"/>
      <c r="F31" s="96"/>
      <c r="G31" s="106">
        <f>Tabelle3[[#This Row],[Einheitspreis]]*Tabelle3[[#This Row],[Menge]]</f>
        <v>0</v>
      </c>
      <c r="H31" s="97"/>
      <c r="I31" s="97"/>
      <c r="J31" s="106">
        <f>Tabelle3[[#This Row],[Anfangsbestand (01.01)]]+Tabelle3[[#This Row],[Zugänge in CHF]]-Tabelle3[[#This Row],[Abgänge ohne Minus in CHF]]</f>
        <v>0</v>
      </c>
      <c r="K31" s="97"/>
      <c r="L31" s="107">
        <f>Tabelle3[[#This Row],[Saldo vor Abschreibung]]-Tabelle3[[#This Row],[Abschreibung ohne Minus in CHF]]</f>
        <v>0</v>
      </c>
      <c r="N31" s="234"/>
      <c r="O31" s="235"/>
      <c r="P31" s="236"/>
    </row>
    <row r="32" spans="4:50" s="8" customFormat="1" ht="15.75" thickBot="1" x14ac:dyDescent="0.3">
      <c r="D32" s="95"/>
      <c r="E32" s="96"/>
      <c r="F32" s="96"/>
      <c r="G32" s="106">
        <f>Tabelle3[[#This Row],[Einheitspreis]]*Tabelle3[[#This Row],[Menge]]</f>
        <v>0</v>
      </c>
      <c r="H32" s="97"/>
      <c r="I32" s="97"/>
      <c r="J32" s="106">
        <f>Tabelle3[[#This Row],[Anfangsbestand (01.01)]]+Tabelle3[[#This Row],[Zugänge in CHF]]-Tabelle3[[#This Row],[Abgänge ohne Minus in CHF]]</f>
        <v>0</v>
      </c>
      <c r="K32" s="97"/>
      <c r="L32" s="107">
        <f>Tabelle3[[#This Row],[Saldo vor Abschreibung]]-Tabelle3[[#This Row],[Abschreibung ohne Minus in CHF]]</f>
        <v>0</v>
      </c>
      <c r="N32" s="237"/>
      <c r="O32" s="238"/>
      <c r="P32" s="239"/>
    </row>
    <row r="33" spans="4:22" s="8" customFormat="1" ht="15.75" thickBot="1" x14ac:dyDescent="0.3">
      <c r="D33" s="95"/>
      <c r="E33" s="96"/>
      <c r="F33" s="96"/>
      <c r="G33" s="106">
        <f>Tabelle3[[#This Row],[Einheitspreis]]*Tabelle3[[#This Row],[Menge]]</f>
        <v>0</v>
      </c>
      <c r="H33" s="97"/>
      <c r="I33" s="97"/>
      <c r="J33" s="106">
        <f>Tabelle3[[#This Row],[Anfangsbestand (01.01)]]+Tabelle3[[#This Row],[Zugänge in CHF]]-Tabelle3[[#This Row],[Abgänge ohne Minus in CHF]]</f>
        <v>0</v>
      </c>
      <c r="K33" s="97"/>
      <c r="L33" s="107">
        <f>Tabelle3[[#This Row],[Saldo vor Abschreibung]]-Tabelle3[[#This Row],[Abschreibung ohne Minus in CHF]]</f>
        <v>0</v>
      </c>
      <c r="N33" s="39"/>
    </row>
    <row r="34" spans="4:22" s="8" customFormat="1" x14ac:dyDescent="0.25">
      <c r="D34" s="95"/>
      <c r="E34" s="96"/>
      <c r="F34" s="96"/>
      <c r="G34" s="106">
        <f>Tabelle3[[#This Row],[Einheitspreis]]*Tabelle3[[#This Row],[Menge]]</f>
        <v>0</v>
      </c>
      <c r="H34" s="97"/>
      <c r="I34" s="97"/>
      <c r="J34" s="106">
        <f>Tabelle3[[#This Row],[Anfangsbestand (01.01)]]+Tabelle3[[#This Row],[Zugänge in CHF]]-Tabelle3[[#This Row],[Abgänge ohne Minus in CHF]]</f>
        <v>0</v>
      </c>
      <c r="K34" s="97"/>
      <c r="L34" s="107">
        <f>Tabelle3[[#This Row],[Saldo vor Abschreibung]]-Tabelle3[[#This Row],[Abschreibung ohne Minus in CHF]]</f>
        <v>0</v>
      </c>
      <c r="N34" s="225" t="s">
        <v>12</v>
      </c>
      <c r="O34" s="226"/>
      <c r="P34" s="227"/>
    </row>
    <row r="35" spans="4:22" s="8" customFormat="1" ht="15.75" thickBot="1" x14ac:dyDescent="0.3">
      <c r="D35" s="95"/>
      <c r="E35" s="96"/>
      <c r="F35" s="96"/>
      <c r="G35" s="106">
        <f>Tabelle3[[#This Row],[Einheitspreis]]*Tabelle3[[#This Row],[Menge]]</f>
        <v>0</v>
      </c>
      <c r="H35" s="97"/>
      <c r="I35" s="97"/>
      <c r="J35" s="106">
        <f>Tabelle3[[#This Row],[Anfangsbestand (01.01)]]+Tabelle3[[#This Row],[Zugänge in CHF]]-Tabelle3[[#This Row],[Abgänge ohne Minus in CHF]]</f>
        <v>0</v>
      </c>
      <c r="K35" s="97"/>
      <c r="L35" s="107">
        <f>Tabelle3[[#This Row],[Saldo vor Abschreibung]]-Tabelle3[[#This Row],[Abschreibung ohne Minus in CHF]]</f>
        <v>0</v>
      </c>
      <c r="N35" s="228"/>
      <c r="O35" s="229"/>
      <c r="P35" s="230"/>
    </row>
    <row r="36" spans="4:22" s="8" customFormat="1" ht="15.75" thickBot="1" x14ac:dyDescent="0.3">
      <c r="D36" s="95"/>
      <c r="E36" s="96"/>
      <c r="F36" s="96"/>
      <c r="G36" s="106">
        <f>Tabelle3[[#This Row],[Einheitspreis]]*Tabelle3[[#This Row],[Menge]]</f>
        <v>0</v>
      </c>
      <c r="H36" s="97"/>
      <c r="I36" s="97"/>
      <c r="J36" s="106">
        <f>Tabelle3[[#This Row],[Anfangsbestand (01.01)]]+Tabelle3[[#This Row],[Zugänge in CHF]]-Tabelle3[[#This Row],[Abgänge ohne Minus in CHF]]</f>
        <v>0</v>
      </c>
      <c r="K36" s="97"/>
      <c r="L36" s="107">
        <f>Tabelle3[[#This Row],[Saldo vor Abschreibung]]-Tabelle3[[#This Row],[Abschreibung ohne Minus in CHF]]</f>
        <v>0</v>
      </c>
      <c r="N36" s="112" t="s">
        <v>72</v>
      </c>
      <c r="O36" s="112" t="s">
        <v>73</v>
      </c>
      <c r="P36" s="112" t="s">
        <v>74</v>
      </c>
    </row>
    <row r="37" spans="4:22" s="8" customFormat="1" x14ac:dyDescent="0.25">
      <c r="D37" s="98"/>
      <c r="E37" s="99"/>
      <c r="F37" s="99"/>
      <c r="G37" s="108">
        <f>Tabelle3[[#This Row],[Einheitspreis]]*Tabelle3[[#This Row],[Menge]]</f>
        <v>0</v>
      </c>
      <c r="H37" s="100"/>
      <c r="I37" s="100"/>
      <c r="J37" s="108">
        <f>Tabelle3[[#This Row],[Anfangsbestand (01.01)]]+Tabelle3[[#This Row],[Zugänge in CHF]]-Tabelle3[[#This Row],[Abgänge ohne Minus in CHF]]</f>
        <v>0</v>
      </c>
      <c r="K37" s="100"/>
      <c r="L37" s="109">
        <f>Tabelle3[[#This Row],[Saldo vor Abschreibung]]-Tabelle3[[#This Row],[Abschreibung ohne Minus in CHF]]</f>
        <v>0</v>
      </c>
      <c r="N37" s="240">
        <f>Tabelle35[[#Totals],[Abschreibungsbetrag]]</f>
        <v>0</v>
      </c>
      <c r="O37" s="240">
        <f>Tabelle3[[#Totals],[Abschreibung ohne Minus in CHF]]</f>
        <v>0</v>
      </c>
      <c r="P37" s="240">
        <f>N37-O37</f>
        <v>0</v>
      </c>
    </row>
    <row r="38" spans="4:22" s="8" customFormat="1" ht="15.75" thickBot="1" x14ac:dyDescent="0.3">
      <c r="D38" s="2" t="s">
        <v>23</v>
      </c>
      <c r="E38" s="2"/>
      <c r="F38" s="1">
        <f>SUBTOTAL(103,Tabelle3[Menge])</f>
        <v>0</v>
      </c>
      <c r="G38" s="84">
        <f>SUBTOTAL(109,Tabelle3[Anfangsbestand (01.01)])</f>
        <v>0</v>
      </c>
      <c r="H38" s="84">
        <f>SUBTOTAL(109,Tabelle3[Zugänge in CHF])</f>
        <v>0</v>
      </c>
      <c r="I38" s="84">
        <f>SUBTOTAL(109,Tabelle3[Abgänge ohne Minus in CHF])</f>
        <v>0</v>
      </c>
      <c r="J38" s="84">
        <f>SUBTOTAL(109,Tabelle3[Saldo vor Abschreibung])</f>
        <v>0</v>
      </c>
      <c r="K38" s="114">
        <f>SUBTOTAL(109,Tabelle3[Abschreibung ohne Minus in CHF])</f>
        <v>0</v>
      </c>
      <c r="L38" s="82">
        <f>SUBTOTAL(109,Tabelle3[Schlussbestand (31.12)])</f>
        <v>0</v>
      </c>
      <c r="N38" s="240"/>
      <c r="O38" s="240"/>
      <c r="P38" s="240"/>
    </row>
    <row r="39" spans="4:22" s="8" customFormat="1" ht="15.75" thickBot="1" x14ac:dyDescent="0.3">
      <c r="M39" s="39"/>
      <c r="N39" s="241"/>
      <c r="O39" s="241"/>
      <c r="P39" s="241"/>
    </row>
    <row r="40" spans="4:22" s="8" customFormat="1" x14ac:dyDescent="0.25">
      <c r="M40" s="39"/>
    </row>
    <row r="41" spans="4:22" s="8" customFormat="1" ht="15.75" thickBot="1" x14ac:dyDescent="0.3">
      <c r="M41" s="39"/>
    </row>
    <row r="42" spans="4:22" s="8" customFormat="1" ht="15" customHeight="1" x14ac:dyDescent="0.25">
      <c r="D42" s="207" t="s">
        <v>53</v>
      </c>
      <c r="E42" s="208"/>
      <c r="F42" s="208"/>
      <c r="G42" s="208"/>
      <c r="H42" s="208"/>
      <c r="I42" s="208"/>
      <c r="J42" s="208"/>
      <c r="K42" s="208"/>
      <c r="L42" s="208"/>
      <c r="M42" s="208"/>
      <c r="N42" s="208"/>
      <c r="O42" s="208"/>
      <c r="P42" s="209"/>
    </row>
    <row r="43" spans="4:22" s="8" customFormat="1" ht="15.75" customHeight="1" thickBot="1" x14ac:dyDescent="0.3">
      <c r="D43" s="210"/>
      <c r="E43" s="211"/>
      <c r="F43" s="211"/>
      <c r="G43" s="211"/>
      <c r="H43" s="211"/>
      <c r="I43" s="211"/>
      <c r="J43" s="211"/>
      <c r="K43" s="211"/>
      <c r="L43" s="211"/>
      <c r="M43" s="211"/>
      <c r="N43" s="211"/>
      <c r="O43" s="211"/>
      <c r="P43" s="212"/>
    </row>
    <row r="44" spans="4:22" s="8" customFormat="1" ht="15.75" thickBot="1" x14ac:dyDescent="0.3">
      <c r="D44" s="90" t="s">
        <v>41</v>
      </c>
      <c r="E44" s="91" t="s">
        <v>77</v>
      </c>
      <c r="F44" s="91" t="s">
        <v>56</v>
      </c>
      <c r="G44" s="91" t="s">
        <v>54</v>
      </c>
      <c r="H44" s="91" t="s">
        <v>55</v>
      </c>
      <c r="I44" s="91" t="s">
        <v>75</v>
      </c>
      <c r="J44" s="91" t="s">
        <v>57</v>
      </c>
      <c r="K44" s="91" t="s">
        <v>85</v>
      </c>
      <c r="L44" s="91" t="s">
        <v>58</v>
      </c>
      <c r="M44" s="141" t="s">
        <v>91</v>
      </c>
      <c r="N44" s="91" t="s">
        <v>78</v>
      </c>
      <c r="O44" s="141" t="s">
        <v>76</v>
      </c>
      <c r="P44" s="142" t="s">
        <v>44</v>
      </c>
      <c r="R44" s="110" t="s">
        <v>67</v>
      </c>
      <c r="T44" s="8" t="s">
        <v>79</v>
      </c>
      <c r="U44" s="8" t="s">
        <v>68</v>
      </c>
      <c r="V44" s="8" t="s">
        <v>69</v>
      </c>
    </row>
    <row r="45" spans="4:22" s="8" customFormat="1" x14ac:dyDescent="0.25">
      <c r="D45" s="115"/>
      <c r="E45" s="116"/>
      <c r="F45" s="133"/>
      <c r="G45" s="117"/>
      <c r="H45" s="117"/>
      <c r="I45" s="118">
        <f>Tabelle35[[#This Row],[Anschaffungswert]]-Tabelle35[[#This Row],[Liquiditätserlös]]</f>
        <v>0</v>
      </c>
      <c r="J45" s="117"/>
      <c r="K45" s="117"/>
      <c r="L45" s="136">
        <f>IFERROR(IF(Tabelle35[[#This Row],[Abschreibungsmethode]]="Leistungsproportionale","Leer lassen",INDEX($T$45:$V$54,
MATCH(Tabelle35[[#This Row],[Abschreibungskategorie]],$T$45:$T$54,0),
MATCH(Tabelle35[[#This Row],[Abschreibungsmethode]],$T$44:$V$44,0))),0)</f>
        <v>0</v>
      </c>
      <c r="M45" s="119">
        <f>IF(Tabelle35[[#This Row],[Abschreibungsmethode]]="Leistungsproportionale",
"Wert selbst eintragen",IF(
_xlfn.LET(
 _xlpm.A,Tabelle35[[#This Row],[Abzuschreibende Betrag]],
 _xlpm.s,Tabelle35[[#This Row],[Abschreibungssatz]],
 _xlpm.t,(Milchbüchli!$H$4-Tabelle35[[#This Row],[Anschaffungsjahr]])/365,
 _xlpm.n,INT(_xlpm.t),
 _xlpm.f,MOD(_xlpm.t,1),
 _xlpm.AbschrLinear, _xlpm.t*_xlpm.A*_xlpm.s,
 _xlpm.RestDeg, _xlpm.A*POWER(1-_xlpm.s,_xlpm.n)*(1-_xlpm.s*_xlpm.f),
 _xlpm.AbschrDeg, _xlpm.A-_xlpm.RestDeg,
 _xlpm.A - IF(Tabelle35[[#This Row],[Abschreibungsmethode]]="Linear",_xlpm.AbschrLinear,_xlpm.AbschrDeg)
)&gt;=Tabelle35[[#This Row],[Abzuschreibende Betrag]],Tabelle35[[#This Row],[Abzuschreibende Betrag]],_xlfn.LET(
 _xlpm.A,Tabelle35[[#This Row],[Abzuschreibende Betrag]],
 _xlpm.s,Tabelle35[[#This Row],[Abschreibungssatz]],
 _xlpm.t,(Milchbüchli!$H$4-Tabelle35[[#This Row],[Anschaffungsjahr]])/365,
 _xlpm.n,INT(_xlpm.t),
 _xlpm.f,MOD(_xlpm.t,1),
 _xlpm.AbschrLinear, _xlpm.t*_xlpm.A*_xlpm.s,
 _xlpm.RestDeg, _xlpm.A*POWER(1-_xlpm.s,_xlpm.n)*(1-_xlpm.s*_xlpm.f),
 _xlpm.AbschrDeg, _xlpm.A-_xlpm.RestDeg,
 _xlpm.A - IF(Tabelle35[[#This Row],[Abschreibungsmethode]]="Linear",_xlpm.AbschrLinear,_xlpm.AbschrDeg)
)))</f>
        <v>0</v>
      </c>
      <c r="N45" s="143">
        <f>IF(Tabelle35[[#This Row],[Abschreibungsmethode]]="Leistungsproportionale","Wert selbst eintragen",(Milchbüchli!$J$4-Tabelle35[[#This Row],[Anschaffungsjahr]])/365*Tabelle35[[#This Row],[Buchwert Periodenbeginn]]*Tabelle35[[#This Row],[Abschreibungssatz]])</f>
        <v>0</v>
      </c>
      <c r="O45" s="118">
        <f>IF($N$29&gt;=Tabelle35[[#This Row],[Buchwert Periodenbeginn]],Tabelle35[[#This Row],[Buchwert Periodenbeginn]],Tabelle35[[#This Row],[Abschreibungsbetrag nach Methode]])</f>
        <v>0</v>
      </c>
      <c r="P45" s="120">
        <f>Tabelle35[[#This Row],[Buchwert Periodenbeginn]]-Tabelle35[[#This Row],[Abschreibungsbetrag]]</f>
        <v>0</v>
      </c>
      <c r="R45" s="110" t="s">
        <v>68</v>
      </c>
      <c r="T45" s="8" t="s">
        <v>80</v>
      </c>
      <c r="U45" s="139">
        <v>0.01</v>
      </c>
      <c r="V45" s="139">
        <v>0.02</v>
      </c>
    </row>
    <row r="46" spans="4:22" s="8" customFormat="1" x14ac:dyDescent="0.25">
      <c r="D46" s="121"/>
      <c r="E46" s="122"/>
      <c r="F46" s="134"/>
      <c r="G46" s="123"/>
      <c r="H46" s="123"/>
      <c r="I46" s="124">
        <f>Tabelle35[[#This Row],[Anschaffungswert]]-Tabelle35[[#This Row],[Liquiditätserlös]]</f>
        <v>0</v>
      </c>
      <c r="J46" s="123"/>
      <c r="K46" s="123"/>
      <c r="L46" s="137">
        <f>IFERROR(IF(Tabelle35[[#This Row],[Abschreibungsmethode]]="Leistungsproportionale","Leer lassen",INDEX($T$45:$V$54,
MATCH(Tabelle35[[#This Row],[Abschreibungskategorie]],$T$45:$T$54,0),
MATCH(Tabelle35[[#This Row],[Abschreibungsmethode]],$T$44:$V$44,0))),0)</f>
        <v>0</v>
      </c>
      <c r="M46" s="125">
        <f>IF(Tabelle35[[#This Row],[Abschreibungsmethode]]="Leistungsproportionale",
"Wert selbst eintragen",IF(
_xlfn.LET(
 _xlpm.A,Tabelle35[[#This Row],[Abzuschreibende Betrag]],
 _xlpm.s,Tabelle35[[#This Row],[Abschreibungssatz]],
 _xlpm.t,(Milchbüchli!$H$4-Tabelle35[[#This Row],[Anschaffungsjahr]])/365,
 _xlpm.n,INT(_xlpm.t),
 _xlpm.f,MOD(_xlpm.t,1),
 _xlpm.AbschrLinear, _xlpm.t*_xlpm.A*_xlpm.s,
 _xlpm.RestDeg, _xlpm.A*POWER(1-_xlpm.s,_xlpm.n)*(1-_xlpm.s*_xlpm.f),
 _xlpm.AbschrDeg, _xlpm.A-_xlpm.RestDeg,
 _xlpm.A - IF(Tabelle35[[#This Row],[Abschreibungsmethode]]="Linear",_xlpm.AbschrLinear,_xlpm.AbschrDeg)
)&gt;=Tabelle35[[#This Row],[Abzuschreibende Betrag]],Tabelle35[[#This Row],[Abzuschreibende Betrag]],_xlfn.LET(
 _xlpm.A,Tabelle35[[#This Row],[Abzuschreibende Betrag]],
 _xlpm.s,Tabelle35[[#This Row],[Abschreibungssatz]],
 _xlpm.t,(Milchbüchli!$H$4-Tabelle35[[#This Row],[Anschaffungsjahr]])/365,
 _xlpm.n,INT(_xlpm.t),
 _xlpm.f,MOD(_xlpm.t,1),
 _xlpm.AbschrLinear, _xlpm.t*_xlpm.A*_xlpm.s,
 _xlpm.RestDeg, _xlpm.A*POWER(1-_xlpm.s,_xlpm.n)*(1-_xlpm.s*_xlpm.f),
 _xlpm.AbschrDeg, _xlpm.A-_xlpm.RestDeg,
 _xlpm.A - IF(Tabelle35[[#This Row],[Abschreibungsmethode]]="Linear",_xlpm.AbschrLinear,_xlpm.AbschrDeg)
)))</f>
        <v>0</v>
      </c>
      <c r="N46" s="144">
        <f>IF(Tabelle35[[#This Row],[Abschreibungsmethode]]="Leistungsproportionale","Wert selbst eintragen",(Milchbüchli!$J$4-Tabelle35[[#This Row],[Anschaffungsjahr]])/365*Tabelle35[[#This Row],[Buchwert Periodenbeginn]]*Tabelle35[[#This Row],[Abschreibungssatz]])</f>
        <v>0</v>
      </c>
      <c r="O46" s="124">
        <f>IF($N$29&gt;=Tabelle35[[#This Row],[Buchwert Periodenbeginn]],Tabelle35[[#This Row],[Buchwert Periodenbeginn]],Tabelle35[[#This Row],[Abschreibungsbetrag nach Methode]])</f>
        <v>0</v>
      </c>
      <c r="P46" s="126">
        <f>Tabelle35[[#This Row],[Buchwert Periodenbeginn]]-Tabelle35[[#This Row],[Abschreibungsbetrag]]</f>
        <v>0</v>
      </c>
      <c r="R46" s="111" t="s">
        <v>69</v>
      </c>
      <c r="T46" s="8" t="s">
        <v>81</v>
      </c>
      <c r="U46" s="139">
        <v>0.02</v>
      </c>
      <c r="V46" s="139">
        <v>0.04</v>
      </c>
    </row>
    <row r="47" spans="4:22" s="8" customFormat="1" x14ac:dyDescent="0.25">
      <c r="D47" s="121"/>
      <c r="E47" s="122"/>
      <c r="F47" s="134"/>
      <c r="G47" s="123"/>
      <c r="H47" s="123"/>
      <c r="I47" s="124">
        <f>Tabelle35[[#This Row],[Anschaffungswert]]-Tabelle35[[#This Row],[Liquiditätserlös]]</f>
        <v>0</v>
      </c>
      <c r="J47" s="123"/>
      <c r="K47" s="123"/>
      <c r="L47" s="137">
        <f>IFERROR(IF(Tabelle35[[#This Row],[Abschreibungsmethode]]="Leistungsproportionale","Leer lassen",INDEX($T$45:$V$54,
MATCH(Tabelle35[[#This Row],[Abschreibungskategorie]],$T$45:$T$54,0),
MATCH(Tabelle35[[#This Row],[Abschreibungsmethode]],$T$44:$V$44,0))),0)</f>
        <v>0</v>
      </c>
      <c r="M47" s="125">
        <f>IF(Tabelle35[[#This Row],[Abschreibungsmethode]]="Leistungsproportionale",
"Wert selbst eintragen",IF(
_xlfn.LET(
 _xlpm.A,Tabelle35[[#This Row],[Abzuschreibende Betrag]],
 _xlpm.s,Tabelle35[[#This Row],[Abschreibungssatz]],
 _xlpm.t,(Milchbüchli!$H$4-Tabelle35[[#This Row],[Anschaffungsjahr]])/365,
 _xlpm.n,INT(_xlpm.t),
 _xlpm.f,MOD(_xlpm.t,1),
 _xlpm.AbschrLinear, _xlpm.t*_xlpm.A*_xlpm.s,
 _xlpm.RestDeg, _xlpm.A*POWER(1-_xlpm.s,_xlpm.n)*(1-_xlpm.s*_xlpm.f),
 _xlpm.AbschrDeg, _xlpm.A-_xlpm.RestDeg,
 _xlpm.A - IF(Tabelle35[[#This Row],[Abschreibungsmethode]]="Linear",_xlpm.AbschrLinear,_xlpm.AbschrDeg)
)&gt;=Tabelle35[[#This Row],[Abzuschreibende Betrag]],Tabelle35[[#This Row],[Abzuschreibende Betrag]],_xlfn.LET(
 _xlpm.A,Tabelle35[[#This Row],[Abzuschreibende Betrag]],
 _xlpm.s,Tabelle35[[#This Row],[Abschreibungssatz]],
 _xlpm.t,(Milchbüchli!$H$4-Tabelle35[[#This Row],[Anschaffungsjahr]])/365,
 _xlpm.n,INT(_xlpm.t),
 _xlpm.f,MOD(_xlpm.t,1),
 _xlpm.AbschrLinear, _xlpm.t*_xlpm.A*_xlpm.s,
 _xlpm.RestDeg, _xlpm.A*POWER(1-_xlpm.s,_xlpm.n)*(1-_xlpm.s*_xlpm.f),
 _xlpm.AbschrDeg, _xlpm.A-_xlpm.RestDeg,
 _xlpm.A - IF(Tabelle35[[#This Row],[Abschreibungsmethode]]="Linear",_xlpm.AbschrLinear,_xlpm.AbschrDeg)
)))</f>
        <v>0</v>
      </c>
      <c r="N47" s="144">
        <f>IF(Tabelle35[[#This Row],[Abschreibungsmethode]]="Leistungsproportionale","Wert selbst eintragen",(Milchbüchli!$J$4-Tabelle35[[#This Row],[Anschaffungsjahr]])/365*Tabelle35[[#This Row],[Buchwert Periodenbeginn]]*Tabelle35[[#This Row],[Abschreibungssatz]])</f>
        <v>0</v>
      </c>
      <c r="O47" s="124">
        <f>IF($N$29&gt;=Tabelle35[[#This Row],[Buchwert Periodenbeginn]],Tabelle35[[#This Row],[Buchwert Periodenbeginn]],Tabelle35[[#This Row],[Abschreibungsbetrag nach Methode]])</f>
        <v>0</v>
      </c>
      <c r="P47" s="126">
        <f>Tabelle35[[#This Row],[Buchwert Periodenbeginn]]-Tabelle35[[#This Row],[Abschreibungsbetrag]]</f>
        <v>0</v>
      </c>
      <c r="R47" s="111" t="s">
        <v>70</v>
      </c>
      <c r="T47" s="8" t="s">
        <v>82</v>
      </c>
      <c r="U47" s="139">
        <v>0.03</v>
      </c>
      <c r="V47" s="139">
        <v>0.06</v>
      </c>
    </row>
    <row r="48" spans="4:22" s="8" customFormat="1" x14ac:dyDescent="0.25">
      <c r="D48" s="121"/>
      <c r="E48" s="122"/>
      <c r="F48" s="134"/>
      <c r="G48" s="123"/>
      <c r="H48" s="123"/>
      <c r="I48" s="124">
        <f>Tabelle35[[#This Row],[Anschaffungswert]]-Tabelle35[[#This Row],[Liquiditätserlös]]</f>
        <v>0</v>
      </c>
      <c r="J48" s="123"/>
      <c r="K48" s="123"/>
      <c r="L48" s="137">
        <f>IFERROR(IF(Tabelle35[[#This Row],[Abschreibungsmethode]]="Leistungsproportionale","Leer lassen",INDEX($T$45:$V$54,
MATCH(Tabelle35[[#This Row],[Abschreibungskategorie]],$T$45:$T$54,0),
MATCH(Tabelle35[[#This Row],[Abschreibungsmethode]],$T$44:$V$44,0))),0)</f>
        <v>0</v>
      </c>
      <c r="M48" s="125">
        <f>IF(Tabelle35[[#This Row],[Abschreibungsmethode]]="Leistungsproportionale",
"Wert selbst eintragen",IF(
_xlfn.LET(
 _xlpm.A,Tabelle35[[#This Row],[Abzuschreibende Betrag]],
 _xlpm.s,Tabelle35[[#This Row],[Abschreibungssatz]],
 _xlpm.t,(Milchbüchli!$H$4-Tabelle35[[#This Row],[Anschaffungsjahr]])/365,
 _xlpm.n,INT(_xlpm.t),
 _xlpm.f,MOD(_xlpm.t,1),
 _xlpm.AbschrLinear, _xlpm.t*_xlpm.A*_xlpm.s,
 _xlpm.RestDeg, _xlpm.A*POWER(1-_xlpm.s,_xlpm.n)*(1-_xlpm.s*_xlpm.f),
 _xlpm.AbschrDeg, _xlpm.A-_xlpm.RestDeg,
 _xlpm.A - IF(Tabelle35[[#This Row],[Abschreibungsmethode]]="Linear",_xlpm.AbschrLinear,_xlpm.AbschrDeg)
)&gt;=Tabelle35[[#This Row],[Abzuschreibende Betrag]],Tabelle35[[#This Row],[Abzuschreibende Betrag]],_xlfn.LET(
 _xlpm.A,Tabelle35[[#This Row],[Abzuschreibende Betrag]],
 _xlpm.s,Tabelle35[[#This Row],[Abschreibungssatz]],
 _xlpm.t,(Milchbüchli!$H$4-Tabelle35[[#This Row],[Anschaffungsjahr]])/365,
 _xlpm.n,INT(_xlpm.t),
 _xlpm.f,MOD(_xlpm.t,1),
 _xlpm.AbschrLinear, _xlpm.t*_xlpm.A*_xlpm.s,
 _xlpm.RestDeg, _xlpm.A*POWER(1-_xlpm.s,_xlpm.n)*(1-_xlpm.s*_xlpm.f),
 _xlpm.AbschrDeg, _xlpm.A-_xlpm.RestDeg,
 _xlpm.A - IF(Tabelle35[[#This Row],[Abschreibungsmethode]]="Linear",_xlpm.AbschrLinear,_xlpm.AbschrDeg)
)))</f>
        <v>0</v>
      </c>
      <c r="N48" s="144">
        <f>IF(Tabelle35[[#This Row],[Abschreibungsmethode]]="Leistungsproportionale","Wert selbst eintragen",(Milchbüchli!$J$4-Tabelle35[[#This Row],[Anschaffungsjahr]])/365*Tabelle35[[#This Row],[Buchwert Periodenbeginn]]*Tabelle35[[#This Row],[Abschreibungssatz]])</f>
        <v>0</v>
      </c>
      <c r="O48" s="124">
        <f>IF($N$29&gt;=Tabelle35[[#This Row],[Buchwert Periodenbeginn]],Tabelle35[[#This Row],[Buchwert Periodenbeginn]],Tabelle35[[#This Row],[Abschreibungsbetrag nach Methode]])</f>
        <v>0</v>
      </c>
      <c r="P48" s="126">
        <f>Tabelle35[[#This Row],[Buchwert Periodenbeginn]]-Tabelle35[[#This Row],[Abschreibungsbetrag]]</f>
        <v>0</v>
      </c>
      <c r="R48" s="111"/>
      <c r="T48" s="8" t="s">
        <v>83</v>
      </c>
      <c r="U48" s="139">
        <v>0.04</v>
      </c>
      <c r="V48" s="139">
        <v>0.08</v>
      </c>
    </row>
    <row r="49" spans="1:42" s="8" customFormat="1" x14ac:dyDescent="0.25">
      <c r="D49" s="121"/>
      <c r="E49" s="122"/>
      <c r="F49" s="134"/>
      <c r="G49" s="123"/>
      <c r="H49" s="123"/>
      <c r="I49" s="124">
        <f>Tabelle35[[#This Row],[Anschaffungswert]]-Tabelle35[[#This Row],[Liquiditätserlös]]</f>
        <v>0</v>
      </c>
      <c r="J49" s="123"/>
      <c r="K49" s="123"/>
      <c r="L49" s="137">
        <f>IFERROR(IF(Tabelle35[[#This Row],[Abschreibungsmethode]]="Leistungsproportionale","Leer lassen",INDEX($T$45:$V$54,
MATCH(Tabelle35[[#This Row],[Abschreibungskategorie]],$T$45:$T$54,0),
MATCH(Tabelle35[[#This Row],[Abschreibungsmethode]],$T$44:$V$44,0))),0)</f>
        <v>0</v>
      </c>
      <c r="M49" s="125">
        <f>IF(Tabelle35[[#This Row],[Abschreibungsmethode]]="Leistungsproportionale",
"Wert selbst eintragen",IF(
_xlfn.LET(
 _xlpm.A,Tabelle35[[#This Row],[Abzuschreibende Betrag]],
 _xlpm.s,Tabelle35[[#This Row],[Abschreibungssatz]],
 _xlpm.t,(Milchbüchli!$H$4-Tabelle35[[#This Row],[Anschaffungsjahr]])/365,
 _xlpm.n,INT(_xlpm.t),
 _xlpm.f,MOD(_xlpm.t,1),
 _xlpm.AbschrLinear, _xlpm.t*_xlpm.A*_xlpm.s,
 _xlpm.RestDeg, _xlpm.A*POWER(1-_xlpm.s,_xlpm.n)*(1-_xlpm.s*_xlpm.f),
 _xlpm.AbschrDeg, _xlpm.A-_xlpm.RestDeg,
 _xlpm.A - IF(Tabelle35[[#This Row],[Abschreibungsmethode]]="Linear",_xlpm.AbschrLinear,_xlpm.AbschrDeg)
)&gt;=Tabelle35[[#This Row],[Abzuschreibende Betrag]],Tabelle35[[#This Row],[Abzuschreibende Betrag]],_xlfn.LET(
 _xlpm.A,Tabelle35[[#This Row],[Abzuschreibende Betrag]],
 _xlpm.s,Tabelle35[[#This Row],[Abschreibungssatz]],
 _xlpm.t,(Milchbüchli!$H$4-Tabelle35[[#This Row],[Anschaffungsjahr]])/365,
 _xlpm.n,INT(_xlpm.t),
 _xlpm.f,MOD(_xlpm.t,1),
 _xlpm.AbschrLinear, _xlpm.t*_xlpm.A*_xlpm.s,
 _xlpm.RestDeg, _xlpm.A*POWER(1-_xlpm.s,_xlpm.n)*(1-_xlpm.s*_xlpm.f),
 _xlpm.AbschrDeg, _xlpm.A-_xlpm.RestDeg,
 _xlpm.A - IF(Tabelle35[[#This Row],[Abschreibungsmethode]]="Linear",_xlpm.AbschrLinear,_xlpm.AbschrDeg)
)))</f>
        <v>0</v>
      </c>
      <c r="N49" s="144">
        <f>IF(Tabelle35[[#This Row],[Abschreibungsmethode]]="Leistungsproportionale","Wert selbst eintragen",(Milchbüchli!$J$4-Tabelle35[[#This Row],[Anschaffungsjahr]])/365*Tabelle35[[#This Row],[Buchwert Periodenbeginn]]*Tabelle35[[#This Row],[Abschreibungssatz]])</f>
        <v>0</v>
      </c>
      <c r="O49" s="124">
        <f>IF($N$29&gt;=Tabelle35[[#This Row],[Buchwert Periodenbeginn]],Tabelle35[[#This Row],[Buchwert Periodenbeginn]],Tabelle35[[#This Row],[Abschreibungsbetrag nach Methode]])</f>
        <v>0</v>
      </c>
      <c r="P49" s="126">
        <f>Tabelle35[[#This Row],[Buchwert Periodenbeginn]]-Tabelle35[[#This Row],[Abschreibungsbetrag]]</f>
        <v>0</v>
      </c>
      <c r="R49" s="111"/>
      <c r="T49" s="8" t="s">
        <v>84</v>
      </c>
      <c r="U49" s="139">
        <v>0.125</v>
      </c>
      <c r="V49" s="139">
        <v>0.25</v>
      </c>
    </row>
    <row r="50" spans="1:42" s="8" customFormat="1" x14ac:dyDescent="0.25">
      <c r="D50" s="121"/>
      <c r="E50" s="122"/>
      <c r="F50" s="134"/>
      <c r="G50" s="123"/>
      <c r="H50" s="123"/>
      <c r="I50" s="124">
        <f>Tabelle35[[#This Row],[Anschaffungswert]]-Tabelle35[[#This Row],[Liquiditätserlös]]</f>
        <v>0</v>
      </c>
      <c r="J50" s="123"/>
      <c r="K50" s="123"/>
      <c r="L50" s="137">
        <f>IFERROR(IF(Tabelle35[[#This Row],[Abschreibungsmethode]]="Leistungsproportionale","Leer lassen",INDEX($T$45:$V$54,
MATCH(Tabelle35[[#This Row],[Abschreibungskategorie]],$T$45:$T$54,0),
MATCH(Tabelle35[[#This Row],[Abschreibungsmethode]],$T$44:$V$44,0))),0)</f>
        <v>0</v>
      </c>
      <c r="M50" s="125">
        <f>IF(Tabelle35[[#This Row],[Abschreibungsmethode]]="Leistungsproportionale",
"Wert selbst eintragen",IF(
_xlfn.LET(
 _xlpm.A,Tabelle35[[#This Row],[Abzuschreibende Betrag]],
 _xlpm.s,Tabelle35[[#This Row],[Abschreibungssatz]],
 _xlpm.t,(Milchbüchli!$H$4-Tabelle35[[#This Row],[Anschaffungsjahr]])/365,
 _xlpm.n,INT(_xlpm.t),
 _xlpm.f,MOD(_xlpm.t,1),
 _xlpm.AbschrLinear, _xlpm.t*_xlpm.A*_xlpm.s,
 _xlpm.RestDeg, _xlpm.A*POWER(1-_xlpm.s,_xlpm.n)*(1-_xlpm.s*_xlpm.f),
 _xlpm.AbschrDeg, _xlpm.A-_xlpm.RestDeg,
 _xlpm.A - IF(Tabelle35[[#This Row],[Abschreibungsmethode]]="Linear",_xlpm.AbschrLinear,_xlpm.AbschrDeg)
)&gt;=Tabelle35[[#This Row],[Abzuschreibende Betrag]],Tabelle35[[#This Row],[Abzuschreibende Betrag]],_xlfn.LET(
 _xlpm.A,Tabelle35[[#This Row],[Abzuschreibende Betrag]],
 _xlpm.s,Tabelle35[[#This Row],[Abschreibungssatz]],
 _xlpm.t,(Milchbüchli!$H$4-Tabelle35[[#This Row],[Anschaffungsjahr]])/365,
 _xlpm.n,INT(_xlpm.t),
 _xlpm.f,MOD(_xlpm.t,1),
 _xlpm.AbschrLinear, _xlpm.t*_xlpm.A*_xlpm.s,
 _xlpm.RestDeg, _xlpm.A*POWER(1-_xlpm.s,_xlpm.n)*(1-_xlpm.s*_xlpm.f),
 _xlpm.AbschrDeg, _xlpm.A-_xlpm.RestDeg,
 _xlpm.A - IF(Tabelle35[[#This Row],[Abschreibungsmethode]]="Linear",_xlpm.AbschrLinear,_xlpm.AbschrDeg)
)))</f>
        <v>0</v>
      </c>
      <c r="N50" s="144">
        <f>IF(Tabelle35[[#This Row],[Abschreibungsmethode]]="Leistungsproportionale","Wert selbst eintragen",(Milchbüchli!$J$4-Tabelle35[[#This Row],[Anschaffungsjahr]])/365*Tabelle35[[#This Row],[Buchwert Periodenbeginn]]*Tabelle35[[#This Row],[Abschreibungssatz]])</f>
        <v>0</v>
      </c>
      <c r="O50" s="124">
        <f>IF($N$29&gt;=Tabelle35[[#This Row],[Buchwert Periodenbeginn]],Tabelle35[[#This Row],[Buchwert Periodenbeginn]],Tabelle35[[#This Row],[Abschreibungsbetrag nach Methode]])</f>
        <v>0</v>
      </c>
      <c r="P50" s="126">
        <f>Tabelle35[[#This Row],[Buchwert Periodenbeginn]]-Tabelle35[[#This Row],[Abschreibungsbetrag]]</f>
        <v>0</v>
      </c>
      <c r="R50" s="111"/>
      <c r="T50" s="8" t="s">
        <v>90</v>
      </c>
      <c r="U50" s="139">
        <v>0.15</v>
      </c>
      <c r="V50" s="139">
        <v>0.3</v>
      </c>
    </row>
    <row r="51" spans="1:42" s="8" customFormat="1" x14ac:dyDescent="0.25">
      <c r="D51" s="121"/>
      <c r="E51" s="122"/>
      <c r="F51" s="134"/>
      <c r="G51" s="123"/>
      <c r="H51" s="123"/>
      <c r="I51" s="124">
        <f>Tabelle35[[#This Row],[Anschaffungswert]]-Tabelle35[[#This Row],[Liquiditätserlös]]</f>
        <v>0</v>
      </c>
      <c r="J51" s="123"/>
      <c r="K51" s="123"/>
      <c r="L51" s="137">
        <f>IFERROR(IF(Tabelle35[[#This Row],[Abschreibungsmethode]]="Leistungsproportionale","Leer lassen",INDEX($T$45:$V$54,
MATCH(Tabelle35[[#This Row],[Abschreibungskategorie]],$T$45:$T$54,0),
MATCH(Tabelle35[[#This Row],[Abschreibungsmethode]],$T$44:$V$44,0))),0)</f>
        <v>0</v>
      </c>
      <c r="M51" s="125">
        <f>IF(Tabelle35[[#This Row],[Abschreibungsmethode]]="Leistungsproportionale",
"Wert selbst eintragen",IF(
_xlfn.LET(
 _xlpm.A,Tabelle35[[#This Row],[Abzuschreibende Betrag]],
 _xlpm.s,Tabelle35[[#This Row],[Abschreibungssatz]],
 _xlpm.t,(Milchbüchli!$H$4-Tabelle35[[#This Row],[Anschaffungsjahr]])/365,
 _xlpm.n,INT(_xlpm.t),
 _xlpm.f,MOD(_xlpm.t,1),
 _xlpm.AbschrLinear, _xlpm.t*_xlpm.A*_xlpm.s,
 _xlpm.RestDeg, _xlpm.A*POWER(1-_xlpm.s,_xlpm.n)*(1-_xlpm.s*_xlpm.f),
 _xlpm.AbschrDeg, _xlpm.A-_xlpm.RestDeg,
 _xlpm.A - IF(Tabelle35[[#This Row],[Abschreibungsmethode]]="Linear",_xlpm.AbschrLinear,_xlpm.AbschrDeg)
)&gt;=Tabelle35[[#This Row],[Abzuschreibende Betrag]],Tabelle35[[#This Row],[Abzuschreibende Betrag]],_xlfn.LET(
 _xlpm.A,Tabelle35[[#This Row],[Abzuschreibende Betrag]],
 _xlpm.s,Tabelle35[[#This Row],[Abschreibungssatz]],
 _xlpm.t,(Milchbüchli!$H$4-Tabelle35[[#This Row],[Anschaffungsjahr]])/365,
 _xlpm.n,INT(_xlpm.t),
 _xlpm.f,MOD(_xlpm.t,1),
 _xlpm.AbschrLinear, _xlpm.t*_xlpm.A*_xlpm.s,
 _xlpm.RestDeg, _xlpm.A*POWER(1-_xlpm.s,_xlpm.n)*(1-_xlpm.s*_xlpm.f),
 _xlpm.AbschrDeg, _xlpm.A-_xlpm.RestDeg,
 _xlpm.A - IF(Tabelle35[[#This Row],[Abschreibungsmethode]]="Linear",_xlpm.AbschrLinear,_xlpm.AbschrDeg)
)))</f>
        <v>0</v>
      </c>
      <c r="N51" s="144">
        <f>IF(Tabelle35[[#This Row],[Abschreibungsmethode]]="Leistungsproportionale","Wert selbst eintragen",(Milchbüchli!$J$4-Tabelle35[[#This Row],[Anschaffungsjahr]])/365*Tabelle35[[#This Row],[Buchwert Periodenbeginn]]*Tabelle35[[#This Row],[Abschreibungssatz]])</f>
        <v>0</v>
      </c>
      <c r="O51" s="124">
        <f>IF($N$29&gt;=Tabelle35[[#This Row],[Buchwert Periodenbeginn]],Tabelle35[[#This Row],[Buchwert Periodenbeginn]],Tabelle35[[#This Row],[Abschreibungsbetrag nach Methode]])</f>
        <v>0</v>
      </c>
      <c r="P51" s="126">
        <f>Tabelle35[[#This Row],[Buchwert Periodenbeginn]]-Tabelle35[[#This Row],[Abschreibungsbetrag]]</f>
        <v>0</v>
      </c>
      <c r="R51" s="111"/>
      <c r="T51" s="8" t="s">
        <v>86</v>
      </c>
      <c r="U51" s="139">
        <v>0.2</v>
      </c>
      <c r="V51" s="139">
        <v>0.4</v>
      </c>
    </row>
    <row r="52" spans="1:42" s="8" customFormat="1" x14ac:dyDescent="0.25">
      <c r="D52" s="121"/>
      <c r="E52" s="122"/>
      <c r="F52" s="134"/>
      <c r="G52" s="123"/>
      <c r="H52" s="123"/>
      <c r="I52" s="124">
        <f>Tabelle35[[#This Row],[Anschaffungswert]]-Tabelle35[[#This Row],[Liquiditätserlös]]</f>
        <v>0</v>
      </c>
      <c r="J52" s="123"/>
      <c r="K52" s="123"/>
      <c r="L52" s="137">
        <f>IFERROR(IF(Tabelle35[[#This Row],[Abschreibungsmethode]]="Leistungsproportionale","Leer lassen",INDEX($T$45:$V$54,
MATCH(Tabelle35[[#This Row],[Abschreibungskategorie]],$T$45:$T$54,0),
MATCH(Tabelle35[[#This Row],[Abschreibungsmethode]],$T$44:$V$44,0))),0)</f>
        <v>0</v>
      </c>
      <c r="M52" s="125">
        <f>IF(Tabelle35[[#This Row],[Abschreibungsmethode]]="Leistungsproportionale",
"Wert selbst eintragen",IF(
_xlfn.LET(
 _xlpm.A,Tabelle35[[#This Row],[Abzuschreibende Betrag]],
 _xlpm.s,Tabelle35[[#This Row],[Abschreibungssatz]],
 _xlpm.t,(Milchbüchli!$H$4-Tabelle35[[#This Row],[Anschaffungsjahr]])/365,
 _xlpm.n,INT(_xlpm.t),
 _xlpm.f,MOD(_xlpm.t,1),
 _xlpm.AbschrLinear, _xlpm.t*_xlpm.A*_xlpm.s,
 _xlpm.RestDeg, _xlpm.A*POWER(1-_xlpm.s,_xlpm.n)*(1-_xlpm.s*_xlpm.f),
 _xlpm.AbschrDeg, _xlpm.A-_xlpm.RestDeg,
 _xlpm.A - IF(Tabelle35[[#This Row],[Abschreibungsmethode]]="Linear",_xlpm.AbschrLinear,_xlpm.AbschrDeg)
)&gt;=Tabelle35[[#This Row],[Abzuschreibende Betrag]],Tabelle35[[#This Row],[Abzuschreibende Betrag]],_xlfn.LET(
 _xlpm.A,Tabelle35[[#This Row],[Abzuschreibende Betrag]],
 _xlpm.s,Tabelle35[[#This Row],[Abschreibungssatz]],
 _xlpm.t,(Milchbüchli!$H$4-Tabelle35[[#This Row],[Anschaffungsjahr]])/365,
 _xlpm.n,INT(_xlpm.t),
 _xlpm.f,MOD(_xlpm.t,1),
 _xlpm.AbschrLinear, _xlpm.t*_xlpm.A*_xlpm.s,
 _xlpm.RestDeg, _xlpm.A*POWER(1-_xlpm.s,_xlpm.n)*(1-_xlpm.s*_xlpm.f),
 _xlpm.AbschrDeg, _xlpm.A-_xlpm.RestDeg,
 _xlpm.A - IF(Tabelle35[[#This Row],[Abschreibungsmethode]]="Linear",_xlpm.AbschrLinear,_xlpm.AbschrDeg)
)))</f>
        <v>0</v>
      </c>
      <c r="N52" s="144">
        <f>IF(Tabelle35[[#This Row],[Abschreibungsmethode]]="Leistungsproportionale","Wert selbst eintragen",(Milchbüchli!$J$4-Tabelle35[[#This Row],[Anschaffungsjahr]])/365*Tabelle35[[#This Row],[Buchwert Periodenbeginn]]*Tabelle35[[#This Row],[Abschreibungssatz]])</f>
        <v>0</v>
      </c>
      <c r="O52" s="124">
        <f>IF($N$29&gt;=Tabelle35[[#This Row],[Buchwert Periodenbeginn]],Tabelle35[[#This Row],[Buchwert Periodenbeginn]],Tabelle35[[#This Row],[Abschreibungsbetrag nach Methode]])</f>
        <v>0</v>
      </c>
      <c r="P52" s="126">
        <f>Tabelle35[[#This Row],[Buchwert Periodenbeginn]]-Tabelle35[[#This Row],[Abschreibungsbetrag]]</f>
        <v>0</v>
      </c>
      <c r="R52" s="39"/>
      <c r="T52" s="8" t="s">
        <v>87</v>
      </c>
      <c r="U52" s="139">
        <v>0.2</v>
      </c>
      <c r="V52" s="139">
        <v>0.4</v>
      </c>
    </row>
    <row r="53" spans="1:42" s="140" customFormat="1" x14ac:dyDescent="0.25">
      <c r="A53" s="8"/>
      <c r="B53" s="8"/>
      <c r="C53" s="8"/>
      <c r="D53" s="121"/>
      <c r="E53" s="122"/>
      <c r="F53" s="134"/>
      <c r="G53" s="123"/>
      <c r="H53" s="123"/>
      <c r="I53" s="125">
        <f>Tabelle35[[#This Row],[Anschaffungswert]]-Tabelle35[[#This Row],[Liquiditätserlös]]</f>
        <v>0</v>
      </c>
      <c r="J53" s="123"/>
      <c r="K53" s="123"/>
      <c r="L53" s="137">
        <f>IFERROR(IF(Tabelle35[[#This Row],[Abschreibungsmethode]]="Leistungsproportionale","Leer lassen",INDEX($T$45:$V$54,
MATCH(Tabelle35[[#This Row],[Abschreibungskategorie]],$T$45:$T$54,0),
MATCH(Tabelle35[[#This Row],[Abschreibungsmethode]],$T$44:$V$44,0))),0)</f>
        <v>0</v>
      </c>
      <c r="M53" s="125">
        <f>IF(Tabelle35[[#This Row],[Abschreibungsmethode]]="Leistungsproportionale",
"Wert selbst eintragen",IF(
_xlfn.LET(
 _xlpm.A,Tabelle35[[#This Row],[Abzuschreibende Betrag]],
 _xlpm.s,Tabelle35[[#This Row],[Abschreibungssatz]],
 _xlpm.t,(Milchbüchli!$H$4-Tabelle35[[#This Row],[Anschaffungsjahr]])/365,
 _xlpm.n,INT(_xlpm.t),
 _xlpm.f,MOD(_xlpm.t,1),
 _xlpm.AbschrLinear, _xlpm.t*_xlpm.A*_xlpm.s,
 _xlpm.RestDeg, _xlpm.A*POWER(1-_xlpm.s,_xlpm.n)*(1-_xlpm.s*_xlpm.f),
 _xlpm.AbschrDeg, _xlpm.A-_xlpm.RestDeg,
 _xlpm.A - IF(Tabelle35[[#This Row],[Abschreibungsmethode]]="Linear",_xlpm.AbschrLinear,_xlpm.AbschrDeg)
)&gt;=Tabelle35[[#This Row],[Abzuschreibende Betrag]],Tabelle35[[#This Row],[Abzuschreibende Betrag]],_xlfn.LET(
 _xlpm.A,Tabelle35[[#This Row],[Abzuschreibende Betrag]],
 _xlpm.s,Tabelle35[[#This Row],[Abschreibungssatz]],
 _xlpm.t,(Milchbüchli!$H$4-Tabelle35[[#This Row],[Anschaffungsjahr]])/365,
 _xlpm.n,INT(_xlpm.t),
 _xlpm.f,MOD(_xlpm.t,1),
 _xlpm.AbschrLinear, _xlpm.t*_xlpm.A*_xlpm.s,
 _xlpm.RestDeg, _xlpm.A*POWER(1-_xlpm.s,_xlpm.n)*(1-_xlpm.s*_xlpm.f),
 _xlpm.AbschrDeg, _xlpm.A-_xlpm.RestDeg,
 _xlpm.A - IF(Tabelle35[[#This Row],[Abschreibungsmethode]]="Linear",_xlpm.AbschrLinear,_xlpm.AbschrDeg)
)))</f>
        <v>0</v>
      </c>
      <c r="N53" s="144">
        <f>IF(Tabelle35[[#This Row],[Abschreibungsmethode]]="Leistungsproportionale","Wert selbst eintragen",(Milchbüchli!$J$4-Tabelle35[[#This Row],[Anschaffungsjahr]])/365*Tabelle35[[#This Row],[Buchwert Periodenbeginn]]*Tabelle35[[#This Row],[Abschreibungssatz]])</f>
        <v>0</v>
      </c>
      <c r="O53" s="125">
        <f>IF($N$29&gt;=Tabelle35[[#This Row],[Buchwert Periodenbeginn]],Tabelle35[[#This Row],[Buchwert Periodenbeginn]],Tabelle35[[#This Row],[Abschreibungsbetrag nach Methode]])</f>
        <v>0</v>
      </c>
      <c r="P53" s="127">
        <f>Tabelle35[[#This Row],[Buchwert Periodenbeginn]]-Tabelle35[[#This Row],[Abschreibungsbetrag]]</f>
        <v>0</v>
      </c>
      <c r="Q53" s="8"/>
      <c r="R53" s="39"/>
      <c r="S53" s="8"/>
      <c r="T53" s="8" t="s">
        <v>88</v>
      </c>
      <c r="U53" s="139">
        <v>0.2</v>
      </c>
      <c r="V53" s="139">
        <v>0.4</v>
      </c>
      <c r="W53" s="8"/>
      <c r="X53" s="8"/>
      <c r="Y53" s="8"/>
      <c r="Z53" s="8"/>
      <c r="AA53" s="8"/>
      <c r="AB53" s="8"/>
      <c r="AC53" s="8"/>
      <c r="AD53" s="8"/>
      <c r="AE53" s="8"/>
      <c r="AF53" s="8"/>
      <c r="AG53" s="8"/>
      <c r="AH53" s="8"/>
      <c r="AI53" s="8"/>
      <c r="AJ53" s="8"/>
      <c r="AK53" s="8"/>
      <c r="AL53" s="8"/>
      <c r="AM53" s="8"/>
      <c r="AN53" s="8"/>
      <c r="AO53" s="8"/>
      <c r="AP53" s="8"/>
    </row>
    <row r="54" spans="1:42" s="8" customFormat="1" x14ac:dyDescent="0.25">
      <c r="D54" s="121"/>
      <c r="E54" s="122"/>
      <c r="F54" s="134"/>
      <c r="G54" s="123"/>
      <c r="H54" s="123"/>
      <c r="I54" s="124">
        <f>Tabelle35[[#This Row],[Anschaffungswert]]-Tabelle35[[#This Row],[Liquiditätserlös]]</f>
        <v>0</v>
      </c>
      <c r="J54" s="123"/>
      <c r="K54" s="123"/>
      <c r="L54" s="137">
        <f>IFERROR(IF(Tabelle35[[#This Row],[Abschreibungsmethode]]="Leistungsproportionale","Leer lassen",INDEX($T$45:$V$54,
MATCH(Tabelle35[[#This Row],[Abschreibungskategorie]],$T$45:$T$54,0),
MATCH(Tabelle35[[#This Row],[Abschreibungsmethode]],$T$44:$V$44,0))),0)</f>
        <v>0</v>
      </c>
      <c r="M54" s="125">
        <f>IF(Tabelle35[[#This Row],[Abschreibungsmethode]]="Leistungsproportionale",
"Wert selbst eintragen",IF(
_xlfn.LET(
 _xlpm.A,Tabelle35[[#This Row],[Abzuschreibende Betrag]],
 _xlpm.s,Tabelle35[[#This Row],[Abschreibungssatz]],
 _xlpm.t,(Milchbüchli!$H$4-Tabelle35[[#This Row],[Anschaffungsjahr]])/365,
 _xlpm.n,INT(_xlpm.t),
 _xlpm.f,MOD(_xlpm.t,1),
 _xlpm.AbschrLinear, _xlpm.t*_xlpm.A*_xlpm.s,
 _xlpm.RestDeg, _xlpm.A*POWER(1-_xlpm.s,_xlpm.n)*(1-_xlpm.s*_xlpm.f),
 _xlpm.AbschrDeg, _xlpm.A-_xlpm.RestDeg,
 _xlpm.A - IF(Tabelle35[[#This Row],[Abschreibungsmethode]]="Linear",_xlpm.AbschrLinear,_xlpm.AbschrDeg)
)&gt;=Tabelle35[[#This Row],[Abzuschreibende Betrag]],Tabelle35[[#This Row],[Abzuschreibende Betrag]],_xlfn.LET(
 _xlpm.A,Tabelle35[[#This Row],[Abzuschreibende Betrag]],
 _xlpm.s,Tabelle35[[#This Row],[Abschreibungssatz]],
 _xlpm.t,(Milchbüchli!$H$4-Tabelle35[[#This Row],[Anschaffungsjahr]])/365,
 _xlpm.n,INT(_xlpm.t),
 _xlpm.f,MOD(_xlpm.t,1),
 _xlpm.AbschrLinear, _xlpm.t*_xlpm.A*_xlpm.s,
 _xlpm.RestDeg, _xlpm.A*POWER(1-_xlpm.s,_xlpm.n)*(1-_xlpm.s*_xlpm.f),
 _xlpm.AbschrDeg, _xlpm.A-_xlpm.RestDeg,
 _xlpm.A - IF(Tabelle35[[#This Row],[Abschreibungsmethode]]="Linear",_xlpm.AbschrLinear,_xlpm.AbschrDeg)
)))</f>
        <v>0</v>
      </c>
      <c r="N54" s="144">
        <f>IF(Tabelle35[[#This Row],[Abschreibungsmethode]]="Leistungsproportionale","Wert selbst eintragen",(Milchbüchli!$J$4-Tabelle35[[#This Row],[Anschaffungsjahr]])/365*Tabelle35[[#This Row],[Buchwert Periodenbeginn]]*Tabelle35[[#This Row],[Abschreibungssatz]])</f>
        <v>0</v>
      </c>
      <c r="O54" s="124">
        <f>IF($N$29&gt;=Tabelle35[[#This Row],[Buchwert Periodenbeginn]],Tabelle35[[#This Row],[Buchwert Periodenbeginn]],Tabelle35[[#This Row],[Abschreibungsbetrag nach Methode]])</f>
        <v>0</v>
      </c>
      <c r="P54" s="126">
        <f>Tabelle35[[#This Row],[Buchwert Periodenbeginn]]-Tabelle35[[#This Row],[Abschreibungsbetrag]]</f>
        <v>0</v>
      </c>
      <c r="R54" s="39"/>
      <c r="T54" s="8" t="s">
        <v>89</v>
      </c>
      <c r="U54" s="139">
        <v>0.22500000000000001</v>
      </c>
      <c r="V54" s="139">
        <v>0.45</v>
      </c>
    </row>
    <row r="55" spans="1:42" s="8" customFormat="1" x14ac:dyDescent="0.25">
      <c r="D55" s="121"/>
      <c r="E55" s="122"/>
      <c r="F55" s="134"/>
      <c r="G55" s="123"/>
      <c r="H55" s="123"/>
      <c r="I55" s="124">
        <f>Tabelle35[[#This Row],[Anschaffungswert]]-Tabelle35[[#This Row],[Liquiditätserlös]]</f>
        <v>0</v>
      </c>
      <c r="J55" s="123"/>
      <c r="K55" s="123"/>
      <c r="L55" s="137">
        <f>IFERROR(IF(Tabelle35[[#This Row],[Abschreibungsmethode]]="Leistungsproportionale","Leer lassen",INDEX($T$45:$V$54,
MATCH(Tabelle35[[#This Row],[Abschreibungskategorie]],$T$45:$T$54,0),
MATCH(Tabelle35[[#This Row],[Abschreibungsmethode]],$T$44:$V$44,0))),0)</f>
        <v>0</v>
      </c>
      <c r="M55" s="125">
        <f>IF(Tabelle35[[#This Row],[Abschreibungsmethode]]="Leistungsproportionale",
"Wert selbst eintragen",IF(
_xlfn.LET(
 _xlpm.A,Tabelle35[[#This Row],[Abzuschreibende Betrag]],
 _xlpm.s,Tabelle35[[#This Row],[Abschreibungssatz]],
 _xlpm.t,(Milchbüchli!$H$4-Tabelle35[[#This Row],[Anschaffungsjahr]])/365,
 _xlpm.n,INT(_xlpm.t),
 _xlpm.f,MOD(_xlpm.t,1),
 _xlpm.AbschrLinear, _xlpm.t*_xlpm.A*_xlpm.s,
 _xlpm.RestDeg, _xlpm.A*POWER(1-_xlpm.s,_xlpm.n)*(1-_xlpm.s*_xlpm.f),
 _xlpm.AbschrDeg, _xlpm.A-_xlpm.RestDeg,
 _xlpm.A - IF(Tabelle35[[#This Row],[Abschreibungsmethode]]="Linear",_xlpm.AbschrLinear,_xlpm.AbschrDeg)
)&gt;=Tabelle35[[#This Row],[Abzuschreibende Betrag]],Tabelle35[[#This Row],[Abzuschreibende Betrag]],_xlfn.LET(
 _xlpm.A,Tabelle35[[#This Row],[Abzuschreibende Betrag]],
 _xlpm.s,Tabelle35[[#This Row],[Abschreibungssatz]],
 _xlpm.t,(Milchbüchli!$H$4-Tabelle35[[#This Row],[Anschaffungsjahr]])/365,
 _xlpm.n,INT(_xlpm.t),
 _xlpm.f,MOD(_xlpm.t,1),
 _xlpm.AbschrLinear, _xlpm.t*_xlpm.A*_xlpm.s,
 _xlpm.RestDeg, _xlpm.A*POWER(1-_xlpm.s,_xlpm.n)*(1-_xlpm.s*_xlpm.f),
 _xlpm.AbschrDeg, _xlpm.A-_xlpm.RestDeg,
 _xlpm.A - IF(Tabelle35[[#This Row],[Abschreibungsmethode]]="Linear",_xlpm.AbschrLinear,_xlpm.AbschrDeg)
)))</f>
        <v>0</v>
      </c>
      <c r="N55" s="144">
        <f>IF(Tabelle35[[#This Row],[Abschreibungsmethode]]="Leistungsproportionale","Wert selbst eintragen",(Milchbüchli!$J$4-Tabelle35[[#This Row],[Anschaffungsjahr]])/365*Tabelle35[[#This Row],[Buchwert Periodenbeginn]]*Tabelle35[[#This Row],[Abschreibungssatz]])</f>
        <v>0</v>
      </c>
      <c r="O55" s="124">
        <f>IF($N$29&gt;=Tabelle35[[#This Row],[Buchwert Periodenbeginn]],Tabelle35[[#This Row],[Buchwert Periodenbeginn]],Tabelle35[[#This Row],[Abschreibungsbetrag nach Methode]])</f>
        <v>0</v>
      </c>
      <c r="P55" s="126">
        <f>Tabelle35[[#This Row],[Buchwert Periodenbeginn]]-Tabelle35[[#This Row],[Abschreibungsbetrag]]</f>
        <v>0</v>
      </c>
      <c r="R55" s="39"/>
    </row>
    <row r="56" spans="1:42" s="8" customFormat="1" x14ac:dyDescent="0.25">
      <c r="D56" s="121"/>
      <c r="E56" s="122"/>
      <c r="F56" s="134"/>
      <c r="G56" s="123"/>
      <c r="H56" s="123"/>
      <c r="I56" s="124">
        <f>Tabelle35[[#This Row],[Anschaffungswert]]-Tabelle35[[#This Row],[Liquiditätserlös]]</f>
        <v>0</v>
      </c>
      <c r="J56" s="123"/>
      <c r="K56" s="123"/>
      <c r="L56" s="137">
        <f>IFERROR(IF(Tabelle35[[#This Row],[Abschreibungsmethode]]="Leistungsproportionale","Leer lassen",INDEX($T$45:$V$54,
MATCH(Tabelle35[[#This Row],[Abschreibungskategorie]],$T$45:$T$54,0),
MATCH(Tabelle35[[#This Row],[Abschreibungsmethode]],$T$44:$V$44,0))),0)</f>
        <v>0</v>
      </c>
      <c r="M56" s="125">
        <f>IF(Tabelle35[[#This Row],[Abschreibungsmethode]]="Leistungsproportionale",
"Wert selbst eintragen",IF(
_xlfn.LET(
 _xlpm.A,Tabelle35[[#This Row],[Abzuschreibende Betrag]],
 _xlpm.s,Tabelle35[[#This Row],[Abschreibungssatz]],
 _xlpm.t,(Milchbüchli!$H$4-Tabelle35[[#This Row],[Anschaffungsjahr]])/365,
 _xlpm.n,INT(_xlpm.t),
 _xlpm.f,MOD(_xlpm.t,1),
 _xlpm.AbschrLinear, _xlpm.t*_xlpm.A*_xlpm.s,
 _xlpm.RestDeg, _xlpm.A*POWER(1-_xlpm.s,_xlpm.n)*(1-_xlpm.s*_xlpm.f),
 _xlpm.AbschrDeg, _xlpm.A-_xlpm.RestDeg,
 _xlpm.A - IF(Tabelle35[[#This Row],[Abschreibungsmethode]]="Linear",_xlpm.AbschrLinear,_xlpm.AbschrDeg)
)&gt;=Tabelle35[[#This Row],[Abzuschreibende Betrag]],Tabelle35[[#This Row],[Abzuschreibende Betrag]],_xlfn.LET(
 _xlpm.A,Tabelle35[[#This Row],[Abzuschreibende Betrag]],
 _xlpm.s,Tabelle35[[#This Row],[Abschreibungssatz]],
 _xlpm.t,(Milchbüchli!$H$4-Tabelle35[[#This Row],[Anschaffungsjahr]])/365,
 _xlpm.n,INT(_xlpm.t),
 _xlpm.f,MOD(_xlpm.t,1),
 _xlpm.AbschrLinear, _xlpm.t*_xlpm.A*_xlpm.s,
 _xlpm.RestDeg, _xlpm.A*POWER(1-_xlpm.s,_xlpm.n)*(1-_xlpm.s*_xlpm.f),
 _xlpm.AbschrDeg, _xlpm.A-_xlpm.RestDeg,
 _xlpm.A - IF(Tabelle35[[#This Row],[Abschreibungsmethode]]="Linear",_xlpm.AbschrLinear,_xlpm.AbschrDeg)
)))</f>
        <v>0</v>
      </c>
      <c r="N56" s="144">
        <f>IF(Tabelle35[[#This Row],[Abschreibungsmethode]]="Leistungsproportionale","Wert selbst eintragen",(Milchbüchli!$J$4-Tabelle35[[#This Row],[Anschaffungsjahr]])/365*Tabelle35[[#This Row],[Buchwert Periodenbeginn]]*Tabelle35[[#This Row],[Abschreibungssatz]])</f>
        <v>0</v>
      </c>
      <c r="O56" s="124">
        <f>IF($N$29&gt;=Tabelle35[[#This Row],[Buchwert Periodenbeginn]],Tabelle35[[#This Row],[Buchwert Periodenbeginn]],Tabelle35[[#This Row],[Abschreibungsbetrag nach Methode]])</f>
        <v>0</v>
      </c>
      <c r="P56" s="126">
        <f>Tabelle35[[#This Row],[Buchwert Periodenbeginn]]-Tabelle35[[#This Row],[Abschreibungsbetrag]]</f>
        <v>0</v>
      </c>
      <c r="R56" s="39"/>
    </row>
    <row r="57" spans="1:42" s="8" customFormat="1" x14ac:dyDescent="0.25">
      <c r="D57" s="121"/>
      <c r="E57" s="122"/>
      <c r="F57" s="134"/>
      <c r="G57" s="123"/>
      <c r="H57" s="123"/>
      <c r="I57" s="124">
        <f>Tabelle35[[#This Row],[Anschaffungswert]]-Tabelle35[[#This Row],[Liquiditätserlös]]</f>
        <v>0</v>
      </c>
      <c r="J57" s="123"/>
      <c r="K57" s="123"/>
      <c r="L57" s="137">
        <f>IFERROR(IF(Tabelle35[[#This Row],[Abschreibungsmethode]]="Leistungsproportionale","Leer lassen",INDEX($T$45:$V$54,
MATCH(Tabelle35[[#This Row],[Abschreibungskategorie]],$T$45:$T$54,0),
MATCH(Tabelle35[[#This Row],[Abschreibungsmethode]],$T$44:$V$44,0))),0)</f>
        <v>0</v>
      </c>
      <c r="M57" s="125">
        <f>IF(Tabelle35[[#This Row],[Abschreibungsmethode]]="Leistungsproportionale",
"Wert selbst eintragen",IF(
_xlfn.LET(
 _xlpm.A,Tabelle35[[#This Row],[Abzuschreibende Betrag]],
 _xlpm.s,Tabelle35[[#This Row],[Abschreibungssatz]],
 _xlpm.t,(Milchbüchli!$H$4-Tabelle35[[#This Row],[Anschaffungsjahr]])/365,
 _xlpm.n,INT(_xlpm.t),
 _xlpm.f,MOD(_xlpm.t,1),
 _xlpm.AbschrLinear, _xlpm.t*_xlpm.A*_xlpm.s,
 _xlpm.RestDeg, _xlpm.A*POWER(1-_xlpm.s,_xlpm.n)*(1-_xlpm.s*_xlpm.f),
 _xlpm.AbschrDeg, _xlpm.A-_xlpm.RestDeg,
 _xlpm.A - IF(Tabelle35[[#This Row],[Abschreibungsmethode]]="Linear",_xlpm.AbschrLinear,_xlpm.AbschrDeg)
)&gt;=Tabelle35[[#This Row],[Abzuschreibende Betrag]],Tabelle35[[#This Row],[Abzuschreibende Betrag]],_xlfn.LET(
 _xlpm.A,Tabelle35[[#This Row],[Abzuschreibende Betrag]],
 _xlpm.s,Tabelle35[[#This Row],[Abschreibungssatz]],
 _xlpm.t,(Milchbüchli!$H$4-Tabelle35[[#This Row],[Anschaffungsjahr]])/365,
 _xlpm.n,INT(_xlpm.t),
 _xlpm.f,MOD(_xlpm.t,1),
 _xlpm.AbschrLinear, _xlpm.t*_xlpm.A*_xlpm.s,
 _xlpm.RestDeg, _xlpm.A*POWER(1-_xlpm.s,_xlpm.n)*(1-_xlpm.s*_xlpm.f),
 _xlpm.AbschrDeg, _xlpm.A-_xlpm.RestDeg,
 _xlpm.A - IF(Tabelle35[[#This Row],[Abschreibungsmethode]]="Linear",_xlpm.AbschrLinear,_xlpm.AbschrDeg)
)))</f>
        <v>0</v>
      </c>
      <c r="N57" s="144">
        <f>IF(Tabelle35[[#This Row],[Abschreibungsmethode]]="Leistungsproportionale","Wert selbst eintragen",(Milchbüchli!$J$4-Tabelle35[[#This Row],[Anschaffungsjahr]])/365*Tabelle35[[#This Row],[Buchwert Periodenbeginn]]*Tabelle35[[#This Row],[Abschreibungssatz]])</f>
        <v>0</v>
      </c>
      <c r="O57" s="124">
        <f>IF($N$29&gt;=Tabelle35[[#This Row],[Buchwert Periodenbeginn]],Tabelle35[[#This Row],[Buchwert Periodenbeginn]],Tabelle35[[#This Row],[Abschreibungsbetrag nach Methode]])</f>
        <v>0</v>
      </c>
      <c r="P57" s="126">
        <f>Tabelle35[[#This Row],[Buchwert Periodenbeginn]]-Tabelle35[[#This Row],[Abschreibungsbetrag]]</f>
        <v>0</v>
      </c>
      <c r="R57" s="39"/>
    </row>
    <row r="58" spans="1:42" s="8" customFormat="1" x14ac:dyDescent="0.25">
      <c r="D58" s="121"/>
      <c r="E58" s="122"/>
      <c r="F58" s="134"/>
      <c r="G58" s="123"/>
      <c r="H58" s="123"/>
      <c r="I58" s="125">
        <f>Tabelle35[[#This Row],[Anschaffungswert]]-Tabelle35[[#This Row],[Liquiditätserlös]]</f>
        <v>0</v>
      </c>
      <c r="J58" s="123"/>
      <c r="K58" s="123"/>
      <c r="L58" s="137">
        <f>IFERROR(IF(Tabelle35[[#This Row],[Abschreibungsmethode]]="Leistungsproportionale","Leer lassen",INDEX($T$45:$V$54,
MATCH(Tabelle35[[#This Row],[Abschreibungskategorie]],$T$45:$T$54,0),
MATCH(Tabelle35[[#This Row],[Abschreibungsmethode]],$T$44:$V$44,0))),0)</f>
        <v>0</v>
      </c>
      <c r="M58" s="125">
        <f>IF(Tabelle35[[#This Row],[Abschreibungsmethode]]="Leistungsproportionale",
"Wert selbst eintragen",IF(
_xlfn.LET(
 _xlpm.A,Tabelle35[[#This Row],[Abzuschreibende Betrag]],
 _xlpm.s,Tabelle35[[#This Row],[Abschreibungssatz]],
 _xlpm.t,(Milchbüchli!$H$4-Tabelle35[[#This Row],[Anschaffungsjahr]])/365,
 _xlpm.n,INT(_xlpm.t),
 _xlpm.f,MOD(_xlpm.t,1),
 _xlpm.AbschrLinear, _xlpm.t*_xlpm.A*_xlpm.s,
 _xlpm.RestDeg, _xlpm.A*POWER(1-_xlpm.s,_xlpm.n)*(1-_xlpm.s*_xlpm.f),
 _xlpm.AbschrDeg, _xlpm.A-_xlpm.RestDeg,
 _xlpm.A - IF(Tabelle35[[#This Row],[Abschreibungsmethode]]="Linear",_xlpm.AbschrLinear,_xlpm.AbschrDeg)
)&gt;=Tabelle35[[#This Row],[Abzuschreibende Betrag]],Tabelle35[[#This Row],[Abzuschreibende Betrag]],_xlfn.LET(
 _xlpm.A,Tabelle35[[#This Row],[Abzuschreibende Betrag]],
 _xlpm.s,Tabelle35[[#This Row],[Abschreibungssatz]],
 _xlpm.t,(Milchbüchli!$H$4-Tabelle35[[#This Row],[Anschaffungsjahr]])/365,
 _xlpm.n,INT(_xlpm.t),
 _xlpm.f,MOD(_xlpm.t,1),
 _xlpm.AbschrLinear, _xlpm.t*_xlpm.A*_xlpm.s,
 _xlpm.RestDeg, _xlpm.A*POWER(1-_xlpm.s,_xlpm.n)*(1-_xlpm.s*_xlpm.f),
 _xlpm.AbschrDeg, _xlpm.A-_xlpm.RestDeg,
 _xlpm.A - IF(Tabelle35[[#This Row],[Abschreibungsmethode]]="Linear",_xlpm.AbschrLinear,_xlpm.AbschrDeg)
)))</f>
        <v>0</v>
      </c>
      <c r="N58" s="144">
        <f>IF(Tabelle35[[#This Row],[Abschreibungsmethode]]="Leistungsproportionale","Wert selbst eintragen",(Milchbüchli!$J$4-Tabelle35[[#This Row],[Anschaffungsjahr]])/365*Tabelle35[[#This Row],[Buchwert Periodenbeginn]]*Tabelle35[[#This Row],[Abschreibungssatz]])</f>
        <v>0</v>
      </c>
      <c r="O58" s="125">
        <f>IF($N$29&gt;=Tabelle35[[#This Row],[Buchwert Periodenbeginn]],Tabelle35[[#This Row],[Buchwert Periodenbeginn]],Tabelle35[[#This Row],[Abschreibungsbetrag nach Methode]])</f>
        <v>0</v>
      </c>
      <c r="P58" s="127">
        <f>Tabelle35[[#This Row],[Buchwert Periodenbeginn]]-Tabelle35[[#This Row],[Abschreibungsbetrag]]</f>
        <v>0</v>
      </c>
      <c r="R58" s="39"/>
    </row>
    <row r="59" spans="1:42" s="8" customFormat="1" x14ac:dyDescent="0.25">
      <c r="D59" s="121"/>
      <c r="E59" s="122"/>
      <c r="F59" s="134"/>
      <c r="G59" s="123"/>
      <c r="H59" s="123"/>
      <c r="I59" s="125">
        <f>Tabelle35[[#This Row],[Anschaffungswert]]-Tabelle35[[#This Row],[Liquiditätserlös]]</f>
        <v>0</v>
      </c>
      <c r="J59" s="123"/>
      <c r="K59" s="123"/>
      <c r="L59" s="137">
        <f>IFERROR(IF(Tabelle35[[#This Row],[Abschreibungsmethode]]="Leistungsproportionale","Leer lassen",INDEX($T$45:$V$54,
MATCH(Tabelle35[[#This Row],[Abschreibungskategorie]],$T$45:$T$54,0),
MATCH(Tabelle35[[#This Row],[Abschreibungsmethode]],$T$44:$V$44,0))),0)</f>
        <v>0</v>
      </c>
      <c r="M59" s="125">
        <f>IF(Tabelle35[[#This Row],[Abschreibungsmethode]]="Leistungsproportionale",
"Wert selbst eintragen",IF(
_xlfn.LET(
 _xlpm.A,Tabelle35[[#This Row],[Abzuschreibende Betrag]],
 _xlpm.s,Tabelle35[[#This Row],[Abschreibungssatz]],
 _xlpm.t,(Milchbüchli!$H$4-Tabelle35[[#This Row],[Anschaffungsjahr]])/365,
 _xlpm.n,INT(_xlpm.t),
 _xlpm.f,MOD(_xlpm.t,1),
 _xlpm.AbschrLinear, _xlpm.t*_xlpm.A*_xlpm.s,
 _xlpm.RestDeg, _xlpm.A*POWER(1-_xlpm.s,_xlpm.n)*(1-_xlpm.s*_xlpm.f),
 _xlpm.AbschrDeg, _xlpm.A-_xlpm.RestDeg,
 _xlpm.A - IF(Tabelle35[[#This Row],[Abschreibungsmethode]]="Linear",_xlpm.AbschrLinear,_xlpm.AbschrDeg)
)&gt;=Tabelle35[[#This Row],[Abzuschreibende Betrag]],Tabelle35[[#This Row],[Abzuschreibende Betrag]],_xlfn.LET(
 _xlpm.A,Tabelle35[[#This Row],[Abzuschreibende Betrag]],
 _xlpm.s,Tabelle35[[#This Row],[Abschreibungssatz]],
 _xlpm.t,(Milchbüchli!$H$4-Tabelle35[[#This Row],[Anschaffungsjahr]])/365,
 _xlpm.n,INT(_xlpm.t),
 _xlpm.f,MOD(_xlpm.t,1),
 _xlpm.AbschrLinear, _xlpm.t*_xlpm.A*_xlpm.s,
 _xlpm.RestDeg, _xlpm.A*POWER(1-_xlpm.s,_xlpm.n)*(1-_xlpm.s*_xlpm.f),
 _xlpm.AbschrDeg, _xlpm.A-_xlpm.RestDeg,
 _xlpm.A - IF(Tabelle35[[#This Row],[Abschreibungsmethode]]="Linear",_xlpm.AbschrLinear,_xlpm.AbschrDeg)
)))</f>
        <v>0</v>
      </c>
      <c r="N59" s="144">
        <f>IF(Tabelle35[[#This Row],[Abschreibungsmethode]]="Leistungsproportionale","Wert selbst eintragen",(Milchbüchli!$J$4-Tabelle35[[#This Row],[Anschaffungsjahr]])/365*Tabelle35[[#This Row],[Buchwert Periodenbeginn]]*Tabelle35[[#This Row],[Abschreibungssatz]])</f>
        <v>0</v>
      </c>
      <c r="O59" s="125">
        <f>IF($N$29&gt;=Tabelle35[[#This Row],[Buchwert Periodenbeginn]],Tabelle35[[#This Row],[Buchwert Periodenbeginn]],Tabelle35[[#This Row],[Abschreibungsbetrag nach Methode]])</f>
        <v>0</v>
      </c>
      <c r="P59" s="127">
        <f>Tabelle35[[#This Row],[Buchwert Periodenbeginn]]-Tabelle35[[#This Row],[Abschreibungsbetrag]]</f>
        <v>0</v>
      </c>
      <c r="R59" s="39"/>
    </row>
    <row r="60" spans="1:42" s="8" customFormat="1" x14ac:dyDescent="0.25">
      <c r="D60" s="121"/>
      <c r="E60" s="122"/>
      <c r="F60" s="134"/>
      <c r="G60" s="123"/>
      <c r="H60" s="123"/>
      <c r="I60" s="125">
        <f>Tabelle35[[#This Row],[Anschaffungswert]]-Tabelle35[[#This Row],[Liquiditätserlös]]</f>
        <v>0</v>
      </c>
      <c r="J60" s="123"/>
      <c r="K60" s="123"/>
      <c r="L60" s="137">
        <f>IFERROR(IF(Tabelle35[[#This Row],[Abschreibungsmethode]]="Leistungsproportionale","Leer lassen",INDEX($T$45:$V$54,
MATCH(Tabelle35[[#This Row],[Abschreibungskategorie]],$T$45:$T$54,0),
MATCH(Tabelle35[[#This Row],[Abschreibungsmethode]],$T$44:$V$44,0))),0)</f>
        <v>0</v>
      </c>
      <c r="M60" s="125">
        <f>IF(Tabelle35[[#This Row],[Abschreibungsmethode]]="Leistungsproportionale",
"Wert selbst eintragen",IF(
_xlfn.LET(
 _xlpm.A,Tabelle35[[#This Row],[Abzuschreibende Betrag]],
 _xlpm.s,Tabelle35[[#This Row],[Abschreibungssatz]],
 _xlpm.t,(Milchbüchli!$H$4-Tabelle35[[#This Row],[Anschaffungsjahr]])/365,
 _xlpm.n,INT(_xlpm.t),
 _xlpm.f,MOD(_xlpm.t,1),
 _xlpm.AbschrLinear, _xlpm.t*_xlpm.A*_xlpm.s,
 _xlpm.RestDeg, _xlpm.A*POWER(1-_xlpm.s,_xlpm.n)*(1-_xlpm.s*_xlpm.f),
 _xlpm.AbschrDeg, _xlpm.A-_xlpm.RestDeg,
 _xlpm.A - IF(Tabelle35[[#This Row],[Abschreibungsmethode]]="Linear",_xlpm.AbschrLinear,_xlpm.AbschrDeg)
)&gt;=Tabelle35[[#This Row],[Abzuschreibende Betrag]],Tabelle35[[#This Row],[Abzuschreibende Betrag]],_xlfn.LET(
 _xlpm.A,Tabelle35[[#This Row],[Abzuschreibende Betrag]],
 _xlpm.s,Tabelle35[[#This Row],[Abschreibungssatz]],
 _xlpm.t,(Milchbüchli!$H$4-Tabelle35[[#This Row],[Anschaffungsjahr]])/365,
 _xlpm.n,INT(_xlpm.t),
 _xlpm.f,MOD(_xlpm.t,1),
 _xlpm.AbschrLinear, _xlpm.t*_xlpm.A*_xlpm.s,
 _xlpm.RestDeg, _xlpm.A*POWER(1-_xlpm.s,_xlpm.n)*(1-_xlpm.s*_xlpm.f),
 _xlpm.AbschrDeg, _xlpm.A-_xlpm.RestDeg,
 _xlpm.A - IF(Tabelle35[[#This Row],[Abschreibungsmethode]]="Linear",_xlpm.AbschrLinear,_xlpm.AbschrDeg)
)))</f>
        <v>0</v>
      </c>
      <c r="N60" s="144">
        <f>IF(Tabelle35[[#This Row],[Abschreibungsmethode]]="Leistungsproportionale","Wert selbst eintragen",(Milchbüchli!$J$4-Tabelle35[[#This Row],[Anschaffungsjahr]])/365*Tabelle35[[#This Row],[Buchwert Periodenbeginn]]*Tabelle35[[#This Row],[Abschreibungssatz]])</f>
        <v>0</v>
      </c>
      <c r="O60" s="125">
        <f>IF($N$29&gt;=Tabelle35[[#This Row],[Buchwert Periodenbeginn]],Tabelle35[[#This Row],[Buchwert Periodenbeginn]],Tabelle35[[#This Row],[Abschreibungsbetrag nach Methode]])</f>
        <v>0</v>
      </c>
      <c r="P60" s="127">
        <f>Tabelle35[[#This Row],[Buchwert Periodenbeginn]]-Tabelle35[[#This Row],[Abschreibungsbetrag]]</f>
        <v>0</v>
      </c>
      <c r="R60" s="39"/>
    </row>
    <row r="61" spans="1:42" s="8" customFormat="1" x14ac:dyDescent="0.25">
      <c r="D61" s="121"/>
      <c r="E61" s="122"/>
      <c r="F61" s="134"/>
      <c r="G61" s="123"/>
      <c r="H61" s="123"/>
      <c r="I61" s="125">
        <f>Tabelle35[[#This Row],[Anschaffungswert]]-Tabelle35[[#This Row],[Liquiditätserlös]]</f>
        <v>0</v>
      </c>
      <c r="J61" s="123"/>
      <c r="K61" s="123"/>
      <c r="L61" s="137">
        <f>IFERROR(IF(Tabelle35[[#This Row],[Abschreibungsmethode]]="Leistungsproportionale","Leer lassen",INDEX($T$45:$V$54,
MATCH(Tabelle35[[#This Row],[Abschreibungskategorie]],$T$45:$T$54,0),
MATCH(Tabelle35[[#This Row],[Abschreibungsmethode]],$T$44:$V$44,0))),0)</f>
        <v>0</v>
      </c>
      <c r="M61" s="125">
        <f>IF(Tabelle35[[#This Row],[Abschreibungsmethode]]="Leistungsproportionale",
"Wert selbst eintragen",IF(
_xlfn.LET(
 _xlpm.A,Tabelle35[[#This Row],[Abzuschreibende Betrag]],
 _xlpm.s,Tabelle35[[#This Row],[Abschreibungssatz]],
 _xlpm.t,(Milchbüchli!$H$4-Tabelle35[[#This Row],[Anschaffungsjahr]])/365,
 _xlpm.n,INT(_xlpm.t),
 _xlpm.f,MOD(_xlpm.t,1),
 _xlpm.AbschrLinear, _xlpm.t*_xlpm.A*_xlpm.s,
 _xlpm.RestDeg, _xlpm.A*POWER(1-_xlpm.s,_xlpm.n)*(1-_xlpm.s*_xlpm.f),
 _xlpm.AbschrDeg, _xlpm.A-_xlpm.RestDeg,
 _xlpm.A - IF(Tabelle35[[#This Row],[Abschreibungsmethode]]="Linear",_xlpm.AbschrLinear,_xlpm.AbschrDeg)
)&gt;=Tabelle35[[#This Row],[Abzuschreibende Betrag]],Tabelle35[[#This Row],[Abzuschreibende Betrag]],_xlfn.LET(
 _xlpm.A,Tabelle35[[#This Row],[Abzuschreibende Betrag]],
 _xlpm.s,Tabelle35[[#This Row],[Abschreibungssatz]],
 _xlpm.t,(Milchbüchli!$H$4-Tabelle35[[#This Row],[Anschaffungsjahr]])/365,
 _xlpm.n,INT(_xlpm.t),
 _xlpm.f,MOD(_xlpm.t,1),
 _xlpm.AbschrLinear, _xlpm.t*_xlpm.A*_xlpm.s,
 _xlpm.RestDeg, _xlpm.A*POWER(1-_xlpm.s,_xlpm.n)*(1-_xlpm.s*_xlpm.f),
 _xlpm.AbschrDeg, _xlpm.A-_xlpm.RestDeg,
 _xlpm.A - IF(Tabelle35[[#This Row],[Abschreibungsmethode]]="Linear",_xlpm.AbschrLinear,_xlpm.AbschrDeg)
)))</f>
        <v>0</v>
      </c>
      <c r="N61" s="144">
        <f>IF(Tabelle35[[#This Row],[Abschreibungsmethode]]="Leistungsproportionale","Wert selbst eintragen",(Milchbüchli!$J$4-Tabelle35[[#This Row],[Anschaffungsjahr]])/365*Tabelle35[[#This Row],[Buchwert Periodenbeginn]]*Tabelle35[[#This Row],[Abschreibungssatz]])</f>
        <v>0</v>
      </c>
      <c r="O61" s="125">
        <f>IF($N$29&gt;=Tabelle35[[#This Row],[Buchwert Periodenbeginn]],Tabelle35[[#This Row],[Buchwert Periodenbeginn]],Tabelle35[[#This Row],[Abschreibungsbetrag nach Methode]])</f>
        <v>0</v>
      </c>
      <c r="P61" s="127">
        <f>Tabelle35[[#This Row],[Buchwert Periodenbeginn]]-Tabelle35[[#This Row],[Abschreibungsbetrag]]</f>
        <v>0</v>
      </c>
      <c r="R61" s="39"/>
    </row>
    <row r="62" spans="1:42" s="8" customFormat="1" x14ac:dyDescent="0.25">
      <c r="D62" s="121"/>
      <c r="E62" s="122"/>
      <c r="F62" s="134"/>
      <c r="G62" s="123"/>
      <c r="H62" s="123"/>
      <c r="I62" s="125">
        <f>Tabelle35[[#This Row],[Anschaffungswert]]-Tabelle35[[#This Row],[Liquiditätserlös]]</f>
        <v>0</v>
      </c>
      <c r="J62" s="123"/>
      <c r="K62" s="123"/>
      <c r="L62" s="137">
        <f>IFERROR(IF(Tabelle35[[#This Row],[Abschreibungsmethode]]="Leistungsproportionale","Leer lassen",INDEX($T$45:$V$54,
MATCH(Tabelle35[[#This Row],[Abschreibungskategorie]],$T$45:$T$54,0),
MATCH(Tabelle35[[#This Row],[Abschreibungsmethode]],$T$44:$V$44,0))),0)</f>
        <v>0</v>
      </c>
      <c r="M62" s="125">
        <f>IF(Tabelle35[[#This Row],[Abschreibungsmethode]]="Leistungsproportionale",
"Wert selbst eintragen",IF(
_xlfn.LET(
 _xlpm.A,Tabelle35[[#This Row],[Abzuschreibende Betrag]],
 _xlpm.s,Tabelle35[[#This Row],[Abschreibungssatz]],
 _xlpm.t,(Milchbüchli!$H$4-Tabelle35[[#This Row],[Anschaffungsjahr]])/365,
 _xlpm.n,INT(_xlpm.t),
 _xlpm.f,MOD(_xlpm.t,1),
 _xlpm.AbschrLinear, _xlpm.t*_xlpm.A*_xlpm.s,
 _xlpm.RestDeg, _xlpm.A*POWER(1-_xlpm.s,_xlpm.n)*(1-_xlpm.s*_xlpm.f),
 _xlpm.AbschrDeg, _xlpm.A-_xlpm.RestDeg,
 _xlpm.A - IF(Tabelle35[[#This Row],[Abschreibungsmethode]]="Linear",_xlpm.AbschrLinear,_xlpm.AbschrDeg)
)&gt;=Tabelle35[[#This Row],[Abzuschreibende Betrag]],Tabelle35[[#This Row],[Abzuschreibende Betrag]],_xlfn.LET(
 _xlpm.A,Tabelle35[[#This Row],[Abzuschreibende Betrag]],
 _xlpm.s,Tabelle35[[#This Row],[Abschreibungssatz]],
 _xlpm.t,(Milchbüchli!$H$4-Tabelle35[[#This Row],[Anschaffungsjahr]])/365,
 _xlpm.n,INT(_xlpm.t),
 _xlpm.f,MOD(_xlpm.t,1),
 _xlpm.AbschrLinear, _xlpm.t*_xlpm.A*_xlpm.s,
 _xlpm.RestDeg, _xlpm.A*POWER(1-_xlpm.s,_xlpm.n)*(1-_xlpm.s*_xlpm.f),
 _xlpm.AbschrDeg, _xlpm.A-_xlpm.RestDeg,
 _xlpm.A - IF(Tabelle35[[#This Row],[Abschreibungsmethode]]="Linear",_xlpm.AbschrLinear,_xlpm.AbschrDeg)
)))</f>
        <v>0</v>
      </c>
      <c r="N62" s="144">
        <f>IF(Tabelle35[[#This Row],[Abschreibungsmethode]]="Leistungsproportionale","Wert selbst eintragen",(Milchbüchli!$J$4-Tabelle35[[#This Row],[Anschaffungsjahr]])/365*Tabelle35[[#This Row],[Buchwert Periodenbeginn]]*Tabelle35[[#This Row],[Abschreibungssatz]])</f>
        <v>0</v>
      </c>
      <c r="O62" s="125">
        <f>IF($N$29&gt;=Tabelle35[[#This Row],[Buchwert Periodenbeginn]],Tabelle35[[#This Row],[Buchwert Periodenbeginn]],Tabelle35[[#This Row],[Abschreibungsbetrag nach Methode]])</f>
        <v>0</v>
      </c>
      <c r="P62" s="127">
        <f>Tabelle35[[#This Row],[Buchwert Periodenbeginn]]-Tabelle35[[#This Row],[Abschreibungsbetrag]]</f>
        <v>0</v>
      </c>
      <c r="R62" s="39"/>
    </row>
    <row r="63" spans="1:42" s="8" customFormat="1" x14ac:dyDescent="0.25">
      <c r="D63" s="121"/>
      <c r="E63" s="122"/>
      <c r="F63" s="134"/>
      <c r="G63" s="123"/>
      <c r="H63" s="123">
        <v>0</v>
      </c>
      <c r="I63" s="125">
        <f>Tabelle35[[#This Row],[Anschaffungswert]]-Tabelle35[[#This Row],[Liquiditätserlös]]</f>
        <v>0</v>
      </c>
      <c r="J63" s="123"/>
      <c r="K63" s="123"/>
      <c r="L63" s="137">
        <f>IFERROR(IF(Tabelle35[[#This Row],[Abschreibungsmethode]]="Leistungsproportionale","Leer lassen",INDEX($T$45:$V$54,
MATCH(Tabelle35[[#This Row],[Abschreibungskategorie]],$T$45:$T$54,0),
MATCH(Tabelle35[[#This Row],[Abschreibungsmethode]],$T$44:$V$44,0))),0)</f>
        <v>0</v>
      </c>
      <c r="M63" s="125">
        <f>IF(Tabelle35[[#This Row],[Abschreibungsmethode]]="Leistungsproportionale",
"Wert selbst eintragen",IF(
_xlfn.LET(
 _xlpm.A,Tabelle35[[#This Row],[Abzuschreibende Betrag]],
 _xlpm.s,Tabelle35[[#This Row],[Abschreibungssatz]],
 _xlpm.t,(Milchbüchli!$H$4-Tabelle35[[#This Row],[Anschaffungsjahr]])/365,
 _xlpm.n,INT(_xlpm.t),
 _xlpm.f,MOD(_xlpm.t,1),
 _xlpm.AbschrLinear, _xlpm.t*_xlpm.A*_xlpm.s,
 _xlpm.RestDeg, _xlpm.A*POWER(1-_xlpm.s,_xlpm.n)*(1-_xlpm.s*_xlpm.f),
 _xlpm.AbschrDeg, _xlpm.A-_xlpm.RestDeg,
 _xlpm.A - IF(Tabelle35[[#This Row],[Abschreibungsmethode]]="Linear",_xlpm.AbschrLinear,_xlpm.AbschrDeg)
)&gt;=Tabelle35[[#This Row],[Abzuschreibende Betrag]],Tabelle35[[#This Row],[Abzuschreibende Betrag]],_xlfn.LET(
 _xlpm.A,Tabelle35[[#This Row],[Abzuschreibende Betrag]],
 _xlpm.s,Tabelle35[[#This Row],[Abschreibungssatz]],
 _xlpm.t,(Milchbüchli!$H$4-Tabelle35[[#This Row],[Anschaffungsjahr]])/365,
 _xlpm.n,INT(_xlpm.t),
 _xlpm.f,MOD(_xlpm.t,1),
 _xlpm.AbschrLinear, _xlpm.t*_xlpm.A*_xlpm.s,
 _xlpm.RestDeg, _xlpm.A*POWER(1-_xlpm.s,_xlpm.n)*(1-_xlpm.s*_xlpm.f),
 _xlpm.AbschrDeg, _xlpm.A-_xlpm.RestDeg,
 _xlpm.A - IF(Tabelle35[[#This Row],[Abschreibungsmethode]]="Linear",_xlpm.AbschrLinear,_xlpm.AbschrDeg)
)))</f>
        <v>0</v>
      </c>
      <c r="N63" s="144">
        <f>IF(Tabelle35[[#This Row],[Abschreibungsmethode]]="Leistungsproportionale","Wert selbst eintragen",(Milchbüchli!$J$4-Tabelle35[[#This Row],[Anschaffungsjahr]])/365*Tabelle35[[#This Row],[Buchwert Periodenbeginn]]*Tabelle35[[#This Row],[Abschreibungssatz]])</f>
        <v>0</v>
      </c>
      <c r="O63" s="125">
        <f>IF($N$29&gt;=Tabelle35[[#This Row],[Buchwert Periodenbeginn]],Tabelle35[[#This Row],[Buchwert Periodenbeginn]],Tabelle35[[#This Row],[Abschreibungsbetrag nach Methode]])</f>
        <v>0</v>
      </c>
      <c r="P63" s="127">
        <f>Tabelle35[[#This Row],[Buchwert Periodenbeginn]]-Tabelle35[[#This Row],[Abschreibungsbetrag]]</f>
        <v>0</v>
      </c>
      <c r="R63" s="39"/>
    </row>
    <row r="64" spans="1:42" s="8" customFormat="1" x14ac:dyDescent="0.25">
      <c r="D64" s="121"/>
      <c r="E64" s="122"/>
      <c r="F64" s="134"/>
      <c r="G64" s="123"/>
      <c r="H64" s="123">
        <v>0</v>
      </c>
      <c r="I64" s="125">
        <f>Tabelle35[[#This Row],[Anschaffungswert]]-Tabelle35[[#This Row],[Liquiditätserlös]]</f>
        <v>0</v>
      </c>
      <c r="J64" s="123"/>
      <c r="K64" s="123"/>
      <c r="L64" s="137">
        <f>IFERROR(IF(Tabelle35[[#This Row],[Abschreibungsmethode]]="Leistungsproportionale","Leer lassen",INDEX($T$45:$V$54,
MATCH(Tabelle35[[#This Row],[Abschreibungskategorie]],$T$45:$T$54,0),
MATCH(Tabelle35[[#This Row],[Abschreibungsmethode]],$T$44:$V$44,0))),0)</f>
        <v>0</v>
      </c>
      <c r="M64" s="125">
        <f>IF(Tabelle35[[#This Row],[Abschreibungsmethode]]="Leistungsproportionale",
"Wert selbst eintragen",IF(
_xlfn.LET(
 _xlpm.A,Tabelle35[[#This Row],[Abzuschreibende Betrag]],
 _xlpm.s,Tabelle35[[#This Row],[Abschreibungssatz]],
 _xlpm.t,(Milchbüchli!$H$4-Tabelle35[[#This Row],[Anschaffungsjahr]])/365,
 _xlpm.n,INT(_xlpm.t),
 _xlpm.f,MOD(_xlpm.t,1),
 _xlpm.AbschrLinear, _xlpm.t*_xlpm.A*_xlpm.s,
 _xlpm.RestDeg, _xlpm.A*POWER(1-_xlpm.s,_xlpm.n)*(1-_xlpm.s*_xlpm.f),
 _xlpm.AbschrDeg, _xlpm.A-_xlpm.RestDeg,
 _xlpm.A - IF(Tabelle35[[#This Row],[Abschreibungsmethode]]="Linear",_xlpm.AbschrLinear,_xlpm.AbschrDeg)
)&gt;=Tabelle35[[#This Row],[Abzuschreibende Betrag]],Tabelle35[[#This Row],[Abzuschreibende Betrag]],_xlfn.LET(
 _xlpm.A,Tabelle35[[#This Row],[Abzuschreibende Betrag]],
 _xlpm.s,Tabelle35[[#This Row],[Abschreibungssatz]],
 _xlpm.t,(Milchbüchli!$H$4-Tabelle35[[#This Row],[Anschaffungsjahr]])/365,
 _xlpm.n,INT(_xlpm.t),
 _xlpm.f,MOD(_xlpm.t,1),
 _xlpm.AbschrLinear, _xlpm.t*_xlpm.A*_xlpm.s,
 _xlpm.RestDeg, _xlpm.A*POWER(1-_xlpm.s,_xlpm.n)*(1-_xlpm.s*_xlpm.f),
 _xlpm.AbschrDeg, _xlpm.A-_xlpm.RestDeg,
 _xlpm.A - IF(Tabelle35[[#This Row],[Abschreibungsmethode]]="Linear",_xlpm.AbschrLinear,_xlpm.AbschrDeg)
)))</f>
        <v>0</v>
      </c>
      <c r="N64" s="144">
        <f>IF(Tabelle35[[#This Row],[Abschreibungsmethode]]="Leistungsproportionale","Wert selbst eintragen",(Milchbüchli!$J$4-Tabelle35[[#This Row],[Anschaffungsjahr]])/365*Tabelle35[[#This Row],[Buchwert Periodenbeginn]]*Tabelle35[[#This Row],[Abschreibungssatz]])</f>
        <v>0</v>
      </c>
      <c r="O64" s="125">
        <f>IF($N$29&gt;=Tabelle35[[#This Row],[Buchwert Periodenbeginn]],Tabelle35[[#This Row],[Buchwert Periodenbeginn]],Tabelle35[[#This Row],[Abschreibungsbetrag nach Methode]])</f>
        <v>0</v>
      </c>
      <c r="P64" s="127">
        <f>Tabelle35[[#This Row],[Buchwert Periodenbeginn]]-Tabelle35[[#This Row],[Abschreibungsbetrag]]</f>
        <v>0</v>
      </c>
      <c r="R64" s="39"/>
    </row>
    <row r="65" spans="4:18" s="8" customFormat="1" x14ac:dyDescent="0.25">
      <c r="D65" s="121"/>
      <c r="E65" s="122"/>
      <c r="F65" s="134"/>
      <c r="G65" s="123"/>
      <c r="H65" s="123">
        <v>0</v>
      </c>
      <c r="I65" s="125">
        <f>Tabelle35[[#This Row],[Anschaffungswert]]-Tabelle35[[#This Row],[Liquiditätserlös]]</f>
        <v>0</v>
      </c>
      <c r="J65" s="123"/>
      <c r="K65" s="123"/>
      <c r="L65" s="137">
        <f>IFERROR(IF(Tabelle35[[#This Row],[Abschreibungsmethode]]="Leistungsproportionale","Leer lassen",INDEX($T$45:$V$54,
MATCH(Tabelle35[[#This Row],[Abschreibungskategorie]],$T$45:$T$54,0),
MATCH(Tabelle35[[#This Row],[Abschreibungsmethode]],$T$44:$V$44,0))),0)</f>
        <v>0</v>
      </c>
      <c r="M65" s="125">
        <f>IF(Tabelle35[[#This Row],[Abschreibungsmethode]]="Leistungsproportionale",
"Wert selbst eintragen",IF(
_xlfn.LET(
 _xlpm.A,Tabelle35[[#This Row],[Abzuschreibende Betrag]],
 _xlpm.s,Tabelle35[[#This Row],[Abschreibungssatz]],
 _xlpm.t,(Milchbüchli!$H$4-Tabelle35[[#This Row],[Anschaffungsjahr]])/365,
 _xlpm.n,INT(_xlpm.t),
 _xlpm.f,MOD(_xlpm.t,1),
 _xlpm.AbschrLinear, _xlpm.t*_xlpm.A*_xlpm.s,
 _xlpm.RestDeg, _xlpm.A*POWER(1-_xlpm.s,_xlpm.n)*(1-_xlpm.s*_xlpm.f),
 _xlpm.AbschrDeg, _xlpm.A-_xlpm.RestDeg,
 _xlpm.A - IF(Tabelle35[[#This Row],[Abschreibungsmethode]]="Linear",_xlpm.AbschrLinear,_xlpm.AbschrDeg)
)&gt;=Tabelle35[[#This Row],[Abzuschreibende Betrag]],Tabelle35[[#This Row],[Abzuschreibende Betrag]],_xlfn.LET(
 _xlpm.A,Tabelle35[[#This Row],[Abzuschreibende Betrag]],
 _xlpm.s,Tabelle35[[#This Row],[Abschreibungssatz]],
 _xlpm.t,(Milchbüchli!$H$4-Tabelle35[[#This Row],[Anschaffungsjahr]])/365,
 _xlpm.n,INT(_xlpm.t),
 _xlpm.f,MOD(_xlpm.t,1),
 _xlpm.AbschrLinear, _xlpm.t*_xlpm.A*_xlpm.s,
 _xlpm.RestDeg, _xlpm.A*POWER(1-_xlpm.s,_xlpm.n)*(1-_xlpm.s*_xlpm.f),
 _xlpm.AbschrDeg, _xlpm.A-_xlpm.RestDeg,
 _xlpm.A - IF(Tabelle35[[#This Row],[Abschreibungsmethode]]="Linear",_xlpm.AbschrLinear,_xlpm.AbschrDeg)
)))</f>
        <v>0</v>
      </c>
      <c r="N65" s="144">
        <f>IF(Tabelle35[[#This Row],[Abschreibungsmethode]]="Leistungsproportionale","Wert selbst eintragen",(Milchbüchli!$J$4-Tabelle35[[#This Row],[Anschaffungsjahr]])/365*Tabelle35[[#This Row],[Buchwert Periodenbeginn]]*Tabelle35[[#This Row],[Abschreibungssatz]])</f>
        <v>0</v>
      </c>
      <c r="O65" s="125">
        <f>IF($N$29&gt;=Tabelle35[[#This Row],[Buchwert Periodenbeginn]],Tabelle35[[#This Row],[Buchwert Periodenbeginn]],Tabelle35[[#This Row],[Abschreibungsbetrag nach Methode]])</f>
        <v>0</v>
      </c>
      <c r="P65" s="127">
        <f>Tabelle35[[#This Row],[Buchwert Periodenbeginn]]-Tabelle35[[#This Row],[Abschreibungsbetrag]]</f>
        <v>0</v>
      </c>
      <c r="R65" s="39"/>
    </row>
    <row r="66" spans="4:18" s="8" customFormat="1" x14ac:dyDescent="0.25">
      <c r="D66" s="121"/>
      <c r="E66" s="122"/>
      <c r="F66" s="134"/>
      <c r="G66" s="123"/>
      <c r="H66" s="123">
        <v>0</v>
      </c>
      <c r="I66" s="125">
        <f>Tabelle35[[#This Row],[Anschaffungswert]]-Tabelle35[[#This Row],[Liquiditätserlös]]</f>
        <v>0</v>
      </c>
      <c r="J66" s="123"/>
      <c r="K66" s="123"/>
      <c r="L66" s="137">
        <f>IFERROR(IF(Tabelle35[[#This Row],[Abschreibungsmethode]]="Leistungsproportionale","Leer lassen",INDEX($T$45:$V$54,
MATCH(Tabelle35[[#This Row],[Abschreibungskategorie]],$T$45:$T$54,0),
MATCH(Tabelle35[[#This Row],[Abschreibungsmethode]],$T$44:$V$44,0))),0)</f>
        <v>0</v>
      </c>
      <c r="M66" s="125">
        <f>IF(Tabelle35[[#This Row],[Abschreibungsmethode]]="Leistungsproportionale",
"Wert selbst eintragen",IF(
_xlfn.LET(
 _xlpm.A,Tabelle35[[#This Row],[Abzuschreibende Betrag]],
 _xlpm.s,Tabelle35[[#This Row],[Abschreibungssatz]],
 _xlpm.t,(Milchbüchli!$H$4-Tabelle35[[#This Row],[Anschaffungsjahr]])/365,
 _xlpm.n,INT(_xlpm.t),
 _xlpm.f,MOD(_xlpm.t,1),
 _xlpm.AbschrLinear, _xlpm.t*_xlpm.A*_xlpm.s,
 _xlpm.RestDeg, _xlpm.A*POWER(1-_xlpm.s,_xlpm.n)*(1-_xlpm.s*_xlpm.f),
 _xlpm.AbschrDeg, _xlpm.A-_xlpm.RestDeg,
 _xlpm.A - IF(Tabelle35[[#This Row],[Abschreibungsmethode]]="Linear",_xlpm.AbschrLinear,_xlpm.AbschrDeg)
)&gt;=Tabelle35[[#This Row],[Abzuschreibende Betrag]],Tabelle35[[#This Row],[Abzuschreibende Betrag]],_xlfn.LET(
 _xlpm.A,Tabelle35[[#This Row],[Abzuschreibende Betrag]],
 _xlpm.s,Tabelle35[[#This Row],[Abschreibungssatz]],
 _xlpm.t,(Milchbüchli!$H$4-Tabelle35[[#This Row],[Anschaffungsjahr]])/365,
 _xlpm.n,INT(_xlpm.t),
 _xlpm.f,MOD(_xlpm.t,1),
 _xlpm.AbschrLinear, _xlpm.t*_xlpm.A*_xlpm.s,
 _xlpm.RestDeg, _xlpm.A*POWER(1-_xlpm.s,_xlpm.n)*(1-_xlpm.s*_xlpm.f),
 _xlpm.AbschrDeg, _xlpm.A-_xlpm.RestDeg,
 _xlpm.A - IF(Tabelle35[[#This Row],[Abschreibungsmethode]]="Linear",_xlpm.AbschrLinear,_xlpm.AbschrDeg)
)))</f>
        <v>0</v>
      </c>
      <c r="N66" s="144">
        <f>IF(Tabelle35[[#This Row],[Abschreibungsmethode]]="Leistungsproportionale","Wert selbst eintragen",(Milchbüchli!$J$4-Tabelle35[[#This Row],[Anschaffungsjahr]])/365*Tabelle35[[#This Row],[Buchwert Periodenbeginn]]*Tabelle35[[#This Row],[Abschreibungssatz]])</f>
        <v>0</v>
      </c>
      <c r="O66" s="125">
        <f>IF($N$29&gt;=Tabelle35[[#This Row],[Buchwert Periodenbeginn]],Tabelle35[[#This Row],[Buchwert Periodenbeginn]],Tabelle35[[#This Row],[Abschreibungsbetrag nach Methode]])</f>
        <v>0</v>
      </c>
      <c r="P66" s="127">
        <f>Tabelle35[[#This Row],[Buchwert Periodenbeginn]]-Tabelle35[[#This Row],[Abschreibungsbetrag]]</f>
        <v>0</v>
      </c>
      <c r="R66" s="39"/>
    </row>
    <row r="67" spans="4:18" s="8" customFormat="1" x14ac:dyDescent="0.25">
      <c r="D67" s="121"/>
      <c r="E67" s="122"/>
      <c r="F67" s="134"/>
      <c r="G67" s="123"/>
      <c r="H67" s="123">
        <v>0</v>
      </c>
      <c r="I67" s="125">
        <f>Tabelle35[[#This Row],[Anschaffungswert]]-Tabelle35[[#This Row],[Liquiditätserlös]]</f>
        <v>0</v>
      </c>
      <c r="J67" s="123"/>
      <c r="K67" s="123"/>
      <c r="L67" s="137">
        <f>IFERROR(IF(Tabelle35[[#This Row],[Abschreibungsmethode]]="Leistungsproportionale","Leer lassen",INDEX($T$45:$V$54,
MATCH(Tabelle35[[#This Row],[Abschreibungskategorie]],$T$45:$T$54,0),
MATCH(Tabelle35[[#This Row],[Abschreibungsmethode]],$T$44:$V$44,0))),0)</f>
        <v>0</v>
      </c>
      <c r="M67" s="125">
        <f>IF(Tabelle35[[#This Row],[Abschreibungsmethode]]="Leistungsproportionale",
"Wert selbst eintragen",IF(
_xlfn.LET(
 _xlpm.A,Tabelle35[[#This Row],[Abzuschreibende Betrag]],
 _xlpm.s,Tabelle35[[#This Row],[Abschreibungssatz]],
 _xlpm.t,(Milchbüchli!$H$4-Tabelle35[[#This Row],[Anschaffungsjahr]])/365,
 _xlpm.n,INT(_xlpm.t),
 _xlpm.f,MOD(_xlpm.t,1),
 _xlpm.AbschrLinear, _xlpm.t*_xlpm.A*_xlpm.s,
 _xlpm.RestDeg, _xlpm.A*POWER(1-_xlpm.s,_xlpm.n)*(1-_xlpm.s*_xlpm.f),
 _xlpm.AbschrDeg, _xlpm.A-_xlpm.RestDeg,
 _xlpm.A - IF(Tabelle35[[#This Row],[Abschreibungsmethode]]="Linear",_xlpm.AbschrLinear,_xlpm.AbschrDeg)
)&gt;=Tabelle35[[#This Row],[Abzuschreibende Betrag]],Tabelle35[[#This Row],[Abzuschreibende Betrag]],_xlfn.LET(
 _xlpm.A,Tabelle35[[#This Row],[Abzuschreibende Betrag]],
 _xlpm.s,Tabelle35[[#This Row],[Abschreibungssatz]],
 _xlpm.t,(Milchbüchli!$H$4-Tabelle35[[#This Row],[Anschaffungsjahr]])/365,
 _xlpm.n,INT(_xlpm.t),
 _xlpm.f,MOD(_xlpm.t,1),
 _xlpm.AbschrLinear, _xlpm.t*_xlpm.A*_xlpm.s,
 _xlpm.RestDeg, _xlpm.A*POWER(1-_xlpm.s,_xlpm.n)*(1-_xlpm.s*_xlpm.f),
 _xlpm.AbschrDeg, _xlpm.A-_xlpm.RestDeg,
 _xlpm.A - IF(Tabelle35[[#This Row],[Abschreibungsmethode]]="Linear",_xlpm.AbschrLinear,_xlpm.AbschrDeg)
)))</f>
        <v>0</v>
      </c>
      <c r="N67" s="144">
        <f>IF(Tabelle35[[#This Row],[Abschreibungsmethode]]="Leistungsproportionale","Wert selbst eintragen",(Milchbüchli!$J$4-Tabelle35[[#This Row],[Anschaffungsjahr]])/365*Tabelle35[[#This Row],[Buchwert Periodenbeginn]]*Tabelle35[[#This Row],[Abschreibungssatz]])</f>
        <v>0</v>
      </c>
      <c r="O67" s="125">
        <f>IF($N$29&gt;=Tabelle35[[#This Row],[Buchwert Periodenbeginn]],Tabelle35[[#This Row],[Buchwert Periodenbeginn]],Tabelle35[[#This Row],[Abschreibungsbetrag nach Methode]])</f>
        <v>0</v>
      </c>
      <c r="P67" s="127">
        <f>Tabelle35[[#This Row],[Buchwert Periodenbeginn]]-Tabelle35[[#This Row],[Abschreibungsbetrag]]</f>
        <v>0</v>
      </c>
      <c r="R67" s="39"/>
    </row>
    <row r="68" spans="4:18" s="8" customFormat="1" x14ac:dyDescent="0.25">
      <c r="D68" s="121"/>
      <c r="E68" s="122"/>
      <c r="F68" s="134"/>
      <c r="G68" s="123"/>
      <c r="H68" s="123">
        <v>0</v>
      </c>
      <c r="I68" s="125">
        <f>Tabelle35[[#This Row],[Anschaffungswert]]-Tabelle35[[#This Row],[Liquiditätserlös]]</f>
        <v>0</v>
      </c>
      <c r="J68" s="123"/>
      <c r="K68" s="123"/>
      <c r="L68" s="137">
        <f>IFERROR(IF(Tabelle35[[#This Row],[Abschreibungsmethode]]="Leistungsproportionale","Leer lassen",INDEX($T$45:$V$54,
MATCH(Tabelle35[[#This Row],[Abschreibungskategorie]],$T$45:$T$54,0),
MATCH(Tabelle35[[#This Row],[Abschreibungsmethode]],$T$44:$V$44,0))),0)</f>
        <v>0</v>
      </c>
      <c r="M68" s="125">
        <f>IF(Tabelle35[[#This Row],[Abschreibungsmethode]]="Leistungsproportionale",
"Wert selbst eintragen",IF(
_xlfn.LET(
 _xlpm.A,Tabelle35[[#This Row],[Abzuschreibende Betrag]],
 _xlpm.s,Tabelle35[[#This Row],[Abschreibungssatz]],
 _xlpm.t,(Milchbüchli!$H$4-Tabelle35[[#This Row],[Anschaffungsjahr]])/365,
 _xlpm.n,INT(_xlpm.t),
 _xlpm.f,MOD(_xlpm.t,1),
 _xlpm.AbschrLinear, _xlpm.t*_xlpm.A*_xlpm.s,
 _xlpm.RestDeg, _xlpm.A*POWER(1-_xlpm.s,_xlpm.n)*(1-_xlpm.s*_xlpm.f),
 _xlpm.AbschrDeg, _xlpm.A-_xlpm.RestDeg,
 _xlpm.A - IF(Tabelle35[[#This Row],[Abschreibungsmethode]]="Linear",_xlpm.AbschrLinear,_xlpm.AbschrDeg)
)&gt;=Tabelle35[[#This Row],[Abzuschreibende Betrag]],Tabelle35[[#This Row],[Abzuschreibende Betrag]],_xlfn.LET(
 _xlpm.A,Tabelle35[[#This Row],[Abzuschreibende Betrag]],
 _xlpm.s,Tabelle35[[#This Row],[Abschreibungssatz]],
 _xlpm.t,(Milchbüchli!$H$4-Tabelle35[[#This Row],[Anschaffungsjahr]])/365,
 _xlpm.n,INT(_xlpm.t),
 _xlpm.f,MOD(_xlpm.t,1),
 _xlpm.AbschrLinear, _xlpm.t*_xlpm.A*_xlpm.s,
 _xlpm.RestDeg, _xlpm.A*POWER(1-_xlpm.s,_xlpm.n)*(1-_xlpm.s*_xlpm.f),
 _xlpm.AbschrDeg, _xlpm.A-_xlpm.RestDeg,
 _xlpm.A - IF(Tabelle35[[#This Row],[Abschreibungsmethode]]="Linear",_xlpm.AbschrLinear,_xlpm.AbschrDeg)
)))</f>
        <v>0</v>
      </c>
      <c r="N68" s="144">
        <f>IF(Tabelle35[[#This Row],[Abschreibungsmethode]]="Leistungsproportionale","Wert selbst eintragen",(Milchbüchli!$J$4-Tabelle35[[#This Row],[Anschaffungsjahr]])/365*Tabelle35[[#This Row],[Buchwert Periodenbeginn]]*Tabelle35[[#This Row],[Abschreibungssatz]])</f>
        <v>0</v>
      </c>
      <c r="O68" s="125">
        <f>IF($N$29&gt;=Tabelle35[[#This Row],[Buchwert Periodenbeginn]],Tabelle35[[#This Row],[Buchwert Periodenbeginn]],Tabelle35[[#This Row],[Abschreibungsbetrag nach Methode]])</f>
        <v>0</v>
      </c>
      <c r="P68" s="127">
        <f>Tabelle35[[#This Row],[Buchwert Periodenbeginn]]-Tabelle35[[#This Row],[Abschreibungsbetrag]]</f>
        <v>0</v>
      </c>
      <c r="R68" s="39"/>
    </row>
    <row r="69" spans="4:18" s="8" customFormat="1" x14ac:dyDescent="0.25">
      <c r="D69" s="121"/>
      <c r="E69" s="122"/>
      <c r="F69" s="134"/>
      <c r="G69" s="123"/>
      <c r="H69" s="123">
        <v>0</v>
      </c>
      <c r="I69" s="125">
        <f>Tabelle35[[#This Row],[Anschaffungswert]]-Tabelle35[[#This Row],[Liquiditätserlös]]</f>
        <v>0</v>
      </c>
      <c r="J69" s="123"/>
      <c r="K69" s="123"/>
      <c r="L69" s="137">
        <f>IFERROR(IF(Tabelle35[[#This Row],[Abschreibungsmethode]]="Leistungsproportionale","Leer lassen",INDEX($T$45:$V$54,
MATCH(Tabelle35[[#This Row],[Abschreibungskategorie]],$T$45:$T$54,0),
MATCH(Tabelle35[[#This Row],[Abschreibungsmethode]],$T$44:$V$44,0))),0)</f>
        <v>0</v>
      </c>
      <c r="M69" s="125">
        <f>IF(Tabelle35[[#This Row],[Abschreibungsmethode]]="Leistungsproportionale",
"Wert selbst eintragen",IF(
_xlfn.LET(
 _xlpm.A,Tabelle35[[#This Row],[Abzuschreibende Betrag]],
 _xlpm.s,Tabelle35[[#This Row],[Abschreibungssatz]],
 _xlpm.t,(Milchbüchli!$H$4-Tabelle35[[#This Row],[Anschaffungsjahr]])/365,
 _xlpm.n,INT(_xlpm.t),
 _xlpm.f,MOD(_xlpm.t,1),
 _xlpm.AbschrLinear, _xlpm.t*_xlpm.A*_xlpm.s,
 _xlpm.RestDeg, _xlpm.A*POWER(1-_xlpm.s,_xlpm.n)*(1-_xlpm.s*_xlpm.f),
 _xlpm.AbschrDeg, _xlpm.A-_xlpm.RestDeg,
 _xlpm.A - IF(Tabelle35[[#This Row],[Abschreibungsmethode]]="Linear",_xlpm.AbschrLinear,_xlpm.AbschrDeg)
)&gt;=Tabelle35[[#This Row],[Abzuschreibende Betrag]],Tabelle35[[#This Row],[Abzuschreibende Betrag]],_xlfn.LET(
 _xlpm.A,Tabelle35[[#This Row],[Abzuschreibende Betrag]],
 _xlpm.s,Tabelle35[[#This Row],[Abschreibungssatz]],
 _xlpm.t,(Milchbüchli!$H$4-Tabelle35[[#This Row],[Anschaffungsjahr]])/365,
 _xlpm.n,INT(_xlpm.t),
 _xlpm.f,MOD(_xlpm.t,1),
 _xlpm.AbschrLinear, _xlpm.t*_xlpm.A*_xlpm.s,
 _xlpm.RestDeg, _xlpm.A*POWER(1-_xlpm.s,_xlpm.n)*(1-_xlpm.s*_xlpm.f),
 _xlpm.AbschrDeg, _xlpm.A-_xlpm.RestDeg,
 _xlpm.A - IF(Tabelle35[[#This Row],[Abschreibungsmethode]]="Linear",_xlpm.AbschrLinear,_xlpm.AbschrDeg)
)))</f>
        <v>0</v>
      </c>
      <c r="N69" s="144">
        <f>IF(Tabelle35[[#This Row],[Abschreibungsmethode]]="Leistungsproportionale","Wert selbst eintragen",(Milchbüchli!$J$4-Tabelle35[[#This Row],[Anschaffungsjahr]])/365*Tabelle35[[#This Row],[Buchwert Periodenbeginn]]*Tabelle35[[#This Row],[Abschreibungssatz]])</f>
        <v>0</v>
      </c>
      <c r="O69" s="125">
        <f>IF($N$29&gt;=Tabelle35[[#This Row],[Buchwert Periodenbeginn]],Tabelle35[[#This Row],[Buchwert Periodenbeginn]],Tabelle35[[#This Row],[Abschreibungsbetrag nach Methode]])</f>
        <v>0</v>
      </c>
      <c r="P69" s="127">
        <f>Tabelle35[[#This Row],[Buchwert Periodenbeginn]]-Tabelle35[[#This Row],[Abschreibungsbetrag]]</f>
        <v>0</v>
      </c>
      <c r="R69" s="39"/>
    </row>
    <row r="70" spans="4:18" s="8" customFormat="1" x14ac:dyDescent="0.25">
      <c r="D70" s="121"/>
      <c r="E70" s="122"/>
      <c r="F70" s="134"/>
      <c r="G70" s="123"/>
      <c r="H70" s="123">
        <v>0</v>
      </c>
      <c r="I70" s="125">
        <f>Tabelle35[[#This Row],[Anschaffungswert]]-Tabelle35[[#This Row],[Liquiditätserlös]]</f>
        <v>0</v>
      </c>
      <c r="J70" s="123"/>
      <c r="K70" s="123"/>
      <c r="L70" s="137">
        <f>IFERROR(IF(Tabelle35[[#This Row],[Abschreibungsmethode]]="Leistungsproportionale","Leer lassen",INDEX($T$45:$V$54,
MATCH(Tabelle35[[#This Row],[Abschreibungskategorie]],$T$45:$T$54,0),
MATCH(Tabelle35[[#This Row],[Abschreibungsmethode]],$T$44:$V$44,0))),0)</f>
        <v>0</v>
      </c>
      <c r="M70" s="125">
        <f>IF(Tabelle35[[#This Row],[Abschreibungsmethode]]="Leistungsproportionale",
"Wert selbst eintragen",IF(
_xlfn.LET(
 _xlpm.A,Tabelle35[[#This Row],[Abzuschreibende Betrag]],
 _xlpm.s,Tabelle35[[#This Row],[Abschreibungssatz]],
 _xlpm.t,(Milchbüchli!$H$4-Tabelle35[[#This Row],[Anschaffungsjahr]])/365,
 _xlpm.n,INT(_xlpm.t),
 _xlpm.f,MOD(_xlpm.t,1),
 _xlpm.AbschrLinear, _xlpm.t*_xlpm.A*_xlpm.s,
 _xlpm.RestDeg, _xlpm.A*POWER(1-_xlpm.s,_xlpm.n)*(1-_xlpm.s*_xlpm.f),
 _xlpm.AbschrDeg, _xlpm.A-_xlpm.RestDeg,
 _xlpm.A - IF(Tabelle35[[#This Row],[Abschreibungsmethode]]="Linear",_xlpm.AbschrLinear,_xlpm.AbschrDeg)
)&gt;=Tabelle35[[#This Row],[Abzuschreibende Betrag]],Tabelle35[[#This Row],[Abzuschreibende Betrag]],_xlfn.LET(
 _xlpm.A,Tabelle35[[#This Row],[Abzuschreibende Betrag]],
 _xlpm.s,Tabelle35[[#This Row],[Abschreibungssatz]],
 _xlpm.t,(Milchbüchli!$H$4-Tabelle35[[#This Row],[Anschaffungsjahr]])/365,
 _xlpm.n,INT(_xlpm.t),
 _xlpm.f,MOD(_xlpm.t,1),
 _xlpm.AbschrLinear, _xlpm.t*_xlpm.A*_xlpm.s,
 _xlpm.RestDeg, _xlpm.A*POWER(1-_xlpm.s,_xlpm.n)*(1-_xlpm.s*_xlpm.f),
 _xlpm.AbschrDeg, _xlpm.A-_xlpm.RestDeg,
 _xlpm.A - IF(Tabelle35[[#This Row],[Abschreibungsmethode]]="Linear",_xlpm.AbschrLinear,_xlpm.AbschrDeg)
)))</f>
        <v>0</v>
      </c>
      <c r="N70" s="144">
        <f>IF(Tabelle35[[#This Row],[Abschreibungsmethode]]="Leistungsproportionale","Wert selbst eintragen",(Milchbüchli!$J$4-Tabelle35[[#This Row],[Anschaffungsjahr]])/365*Tabelle35[[#This Row],[Buchwert Periodenbeginn]]*Tabelle35[[#This Row],[Abschreibungssatz]])</f>
        <v>0</v>
      </c>
      <c r="O70" s="125">
        <f>IF($N$29&gt;=Tabelle35[[#This Row],[Buchwert Periodenbeginn]],Tabelle35[[#This Row],[Buchwert Periodenbeginn]],Tabelle35[[#This Row],[Abschreibungsbetrag nach Methode]])</f>
        <v>0</v>
      </c>
      <c r="P70" s="127">
        <f>Tabelle35[[#This Row],[Buchwert Periodenbeginn]]-Tabelle35[[#This Row],[Abschreibungsbetrag]]</f>
        <v>0</v>
      </c>
      <c r="R70" s="39"/>
    </row>
    <row r="71" spans="4:18" s="8" customFormat="1" x14ac:dyDescent="0.25">
      <c r="D71" s="121"/>
      <c r="E71" s="122"/>
      <c r="F71" s="134"/>
      <c r="G71" s="123"/>
      <c r="H71" s="123">
        <v>0</v>
      </c>
      <c r="I71" s="125">
        <f>Tabelle35[[#This Row],[Anschaffungswert]]-Tabelle35[[#This Row],[Liquiditätserlös]]</f>
        <v>0</v>
      </c>
      <c r="J71" s="123"/>
      <c r="K71" s="123"/>
      <c r="L71" s="137">
        <f>IFERROR(IF(Tabelle35[[#This Row],[Abschreibungsmethode]]="Leistungsproportionale","Leer lassen",INDEX($T$45:$V$54,
MATCH(Tabelle35[[#This Row],[Abschreibungskategorie]],$T$45:$T$54,0),
MATCH(Tabelle35[[#This Row],[Abschreibungsmethode]],$T$44:$V$44,0))),0)</f>
        <v>0</v>
      </c>
      <c r="M71" s="125">
        <f>IF(Tabelle35[[#This Row],[Abschreibungsmethode]]="Leistungsproportionale",
"Wert selbst eintragen",IF(
_xlfn.LET(
 _xlpm.A,Tabelle35[[#This Row],[Abzuschreibende Betrag]],
 _xlpm.s,Tabelle35[[#This Row],[Abschreibungssatz]],
 _xlpm.t,(Milchbüchli!$H$4-Tabelle35[[#This Row],[Anschaffungsjahr]])/365,
 _xlpm.n,INT(_xlpm.t),
 _xlpm.f,MOD(_xlpm.t,1),
 _xlpm.AbschrLinear, _xlpm.t*_xlpm.A*_xlpm.s,
 _xlpm.RestDeg, _xlpm.A*POWER(1-_xlpm.s,_xlpm.n)*(1-_xlpm.s*_xlpm.f),
 _xlpm.AbschrDeg, _xlpm.A-_xlpm.RestDeg,
 _xlpm.A - IF(Tabelle35[[#This Row],[Abschreibungsmethode]]="Linear",_xlpm.AbschrLinear,_xlpm.AbschrDeg)
)&gt;=Tabelle35[[#This Row],[Abzuschreibende Betrag]],Tabelle35[[#This Row],[Abzuschreibende Betrag]],_xlfn.LET(
 _xlpm.A,Tabelle35[[#This Row],[Abzuschreibende Betrag]],
 _xlpm.s,Tabelle35[[#This Row],[Abschreibungssatz]],
 _xlpm.t,(Milchbüchli!$H$4-Tabelle35[[#This Row],[Anschaffungsjahr]])/365,
 _xlpm.n,INT(_xlpm.t),
 _xlpm.f,MOD(_xlpm.t,1),
 _xlpm.AbschrLinear, _xlpm.t*_xlpm.A*_xlpm.s,
 _xlpm.RestDeg, _xlpm.A*POWER(1-_xlpm.s,_xlpm.n)*(1-_xlpm.s*_xlpm.f),
 _xlpm.AbschrDeg, _xlpm.A-_xlpm.RestDeg,
 _xlpm.A - IF(Tabelle35[[#This Row],[Abschreibungsmethode]]="Linear",_xlpm.AbschrLinear,_xlpm.AbschrDeg)
)))</f>
        <v>0</v>
      </c>
      <c r="N71" s="144">
        <f>IF(Tabelle35[[#This Row],[Abschreibungsmethode]]="Leistungsproportionale","Wert selbst eintragen",(Milchbüchli!$J$4-Tabelle35[[#This Row],[Anschaffungsjahr]])/365*Tabelle35[[#This Row],[Buchwert Periodenbeginn]]*Tabelle35[[#This Row],[Abschreibungssatz]])</f>
        <v>0</v>
      </c>
      <c r="O71" s="125">
        <f>IF($N$29&gt;=Tabelle35[[#This Row],[Buchwert Periodenbeginn]],Tabelle35[[#This Row],[Buchwert Periodenbeginn]],Tabelle35[[#This Row],[Abschreibungsbetrag nach Methode]])</f>
        <v>0</v>
      </c>
      <c r="P71" s="127">
        <f>Tabelle35[[#This Row],[Buchwert Periodenbeginn]]-Tabelle35[[#This Row],[Abschreibungsbetrag]]</f>
        <v>0</v>
      </c>
      <c r="R71" s="39"/>
    </row>
    <row r="72" spans="4:18" s="8" customFormat="1" x14ac:dyDescent="0.25">
      <c r="D72" s="121"/>
      <c r="E72" s="122"/>
      <c r="F72" s="134"/>
      <c r="G72" s="123"/>
      <c r="H72" s="123">
        <v>0</v>
      </c>
      <c r="I72" s="125">
        <f>Tabelle35[[#This Row],[Anschaffungswert]]-Tabelle35[[#This Row],[Liquiditätserlös]]</f>
        <v>0</v>
      </c>
      <c r="J72" s="123"/>
      <c r="K72" s="123"/>
      <c r="L72" s="137">
        <f>IFERROR(IF(Tabelle35[[#This Row],[Abschreibungsmethode]]="Leistungsproportionale","Leer lassen",INDEX($T$45:$V$54,
MATCH(Tabelle35[[#This Row],[Abschreibungskategorie]],$T$45:$T$54,0),
MATCH(Tabelle35[[#This Row],[Abschreibungsmethode]],$T$44:$V$44,0))),0)</f>
        <v>0</v>
      </c>
      <c r="M72" s="125">
        <f>IF(Tabelle35[[#This Row],[Abschreibungsmethode]]="Leistungsproportionale",
"Wert selbst eintragen",IF(
_xlfn.LET(
 _xlpm.A,Tabelle35[[#This Row],[Abzuschreibende Betrag]],
 _xlpm.s,Tabelle35[[#This Row],[Abschreibungssatz]],
 _xlpm.t,(Milchbüchli!$H$4-Tabelle35[[#This Row],[Anschaffungsjahr]])/365,
 _xlpm.n,INT(_xlpm.t),
 _xlpm.f,MOD(_xlpm.t,1),
 _xlpm.AbschrLinear, _xlpm.t*_xlpm.A*_xlpm.s,
 _xlpm.RestDeg, _xlpm.A*POWER(1-_xlpm.s,_xlpm.n)*(1-_xlpm.s*_xlpm.f),
 _xlpm.AbschrDeg, _xlpm.A-_xlpm.RestDeg,
 _xlpm.A - IF(Tabelle35[[#This Row],[Abschreibungsmethode]]="Linear",_xlpm.AbschrLinear,_xlpm.AbschrDeg)
)&gt;=Tabelle35[[#This Row],[Abzuschreibende Betrag]],Tabelle35[[#This Row],[Abzuschreibende Betrag]],_xlfn.LET(
 _xlpm.A,Tabelle35[[#This Row],[Abzuschreibende Betrag]],
 _xlpm.s,Tabelle35[[#This Row],[Abschreibungssatz]],
 _xlpm.t,(Milchbüchli!$H$4-Tabelle35[[#This Row],[Anschaffungsjahr]])/365,
 _xlpm.n,INT(_xlpm.t),
 _xlpm.f,MOD(_xlpm.t,1),
 _xlpm.AbschrLinear, _xlpm.t*_xlpm.A*_xlpm.s,
 _xlpm.RestDeg, _xlpm.A*POWER(1-_xlpm.s,_xlpm.n)*(1-_xlpm.s*_xlpm.f),
 _xlpm.AbschrDeg, _xlpm.A-_xlpm.RestDeg,
 _xlpm.A - IF(Tabelle35[[#This Row],[Abschreibungsmethode]]="Linear",_xlpm.AbschrLinear,_xlpm.AbschrDeg)
)))</f>
        <v>0</v>
      </c>
      <c r="N72" s="144">
        <f>IF(Tabelle35[[#This Row],[Abschreibungsmethode]]="Leistungsproportionale","Wert selbst eintragen",(Milchbüchli!$J$4-Tabelle35[[#This Row],[Anschaffungsjahr]])/365*Tabelle35[[#This Row],[Buchwert Periodenbeginn]]*Tabelle35[[#This Row],[Abschreibungssatz]])</f>
        <v>0</v>
      </c>
      <c r="O72" s="125">
        <f>IF($N$29&gt;=Tabelle35[[#This Row],[Buchwert Periodenbeginn]],Tabelle35[[#This Row],[Buchwert Periodenbeginn]],Tabelle35[[#This Row],[Abschreibungsbetrag nach Methode]])</f>
        <v>0</v>
      </c>
      <c r="P72" s="127">
        <f>Tabelle35[[#This Row],[Buchwert Periodenbeginn]]-Tabelle35[[#This Row],[Abschreibungsbetrag]]</f>
        <v>0</v>
      </c>
      <c r="R72" s="39"/>
    </row>
    <row r="73" spans="4:18" s="8" customFormat="1" x14ac:dyDescent="0.25">
      <c r="D73" s="121"/>
      <c r="E73" s="122"/>
      <c r="F73" s="134"/>
      <c r="G73" s="123"/>
      <c r="H73" s="123">
        <v>0</v>
      </c>
      <c r="I73" s="125">
        <f>Tabelle35[[#This Row],[Anschaffungswert]]-Tabelle35[[#This Row],[Liquiditätserlös]]</f>
        <v>0</v>
      </c>
      <c r="J73" s="123"/>
      <c r="K73" s="123"/>
      <c r="L73" s="137">
        <f>IFERROR(IF(Tabelle35[[#This Row],[Abschreibungsmethode]]="Leistungsproportionale","Leer lassen",INDEX($T$45:$V$54,
MATCH(Tabelle35[[#This Row],[Abschreibungskategorie]],$T$45:$T$54,0),
MATCH(Tabelle35[[#This Row],[Abschreibungsmethode]],$T$44:$V$44,0))),0)</f>
        <v>0</v>
      </c>
      <c r="M73" s="125">
        <f>IF(Tabelle35[[#This Row],[Abschreibungsmethode]]="Leistungsproportionale",
"Wert selbst eintragen",IF(
_xlfn.LET(
 _xlpm.A,Tabelle35[[#This Row],[Abzuschreibende Betrag]],
 _xlpm.s,Tabelle35[[#This Row],[Abschreibungssatz]],
 _xlpm.t,(Milchbüchli!$H$4-Tabelle35[[#This Row],[Anschaffungsjahr]])/365,
 _xlpm.n,INT(_xlpm.t),
 _xlpm.f,MOD(_xlpm.t,1),
 _xlpm.AbschrLinear, _xlpm.t*_xlpm.A*_xlpm.s,
 _xlpm.RestDeg, _xlpm.A*POWER(1-_xlpm.s,_xlpm.n)*(1-_xlpm.s*_xlpm.f),
 _xlpm.AbschrDeg, _xlpm.A-_xlpm.RestDeg,
 _xlpm.A - IF(Tabelle35[[#This Row],[Abschreibungsmethode]]="Linear",_xlpm.AbschrLinear,_xlpm.AbschrDeg)
)&gt;=Tabelle35[[#This Row],[Abzuschreibende Betrag]],Tabelle35[[#This Row],[Abzuschreibende Betrag]],_xlfn.LET(
 _xlpm.A,Tabelle35[[#This Row],[Abzuschreibende Betrag]],
 _xlpm.s,Tabelle35[[#This Row],[Abschreibungssatz]],
 _xlpm.t,(Milchbüchli!$H$4-Tabelle35[[#This Row],[Anschaffungsjahr]])/365,
 _xlpm.n,INT(_xlpm.t),
 _xlpm.f,MOD(_xlpm.t,1),
 _xlpm.AbschrLinear, _xlpm.t*_xlpm.A*_xlpm.s,
 _xlpm.RestDeg, _xlpm.A*POWER(1-_xlpm.s,_xlpm.n)*(1-_xlpm.s*_xlpm.f),
 _xlpm.AbschrDeg, _xlpm.A-_xlpm.RestDeg,
 _xlpm.A - IF(Tabelle35[[#This Row],[Abschreibungsmethode]]="Linear",_xlpm.AbschrLinear,_xlpm.AbschrDeg)
)))</f>
        <v>0</v>
      </c>
      <c r="N73" s="144">
        <f>IF(Tabelle35[[#This Row],[Abschreibungsmethode]]="Leistungsproportionale","Wert selbst eintragen",(Milchbüchli!$J$4-Tabelle35[[#This Row],[Anschaffungsjahr]])/365*Tabelle35[[#This Row],[Buchwert Periodenbeginn]]*Tabelle35[[#This Row],[Abschreibungssatz]])</f>
        <v>0</v>
      </c>
      <c r="O73" s="125">
        <f>IF($N$29&gt;=Tabelle35[[#This Row],[Buchwert Periodenbeginn]],Tabelle35[[#This Row],[Buchwert Periodenbeginn]],Tabelle35[[#This Row],[Abschreibungsbetrag nach Methode]])</f>
        <v>0</v>
      </c>
      <c r="P73" s="127">
        <f>Tabelle35[[#This Row],[Buchwert Periodenbeginn]]-Tabelle35[[#This Row],[Abschreibungsbetrag]]</f>
        <v>0</v>
      </c>
      <c r="R73" s="39"/>
    </row>
    <row r="74" spans="4:18" s="8" customFormat="1" x14ac:dyDescent="0.25">
      <c r="D74" s="121"/>
      <c r="E74" s="122"/>
      <c r="F74" s="134"/>
      <c r="G74" s="123"/>
      <c r="H74" s="123">
        <v>0</v>
      </c>
      <c r="I74" s="125">
        <f>Tabelle35[[#This Row],[Anschaffungswert]]-Tabelle35[[#This Row],[Liquiditätserlös]]</f>
        <v>0</v>
      </c>
      <c r="J74" s="123"/>
      <c r="K74" s="123"/>
      <c r="L74" s="137">
        <f>IFERROR(IF(Tabelle35[[#This Row],[Abschreibungsmethode]]="Leistungsproportionale","Leer lassen",INDEX($T$45:$V$54,
MATCH(Tabelle35[[#This Row],[Abschreibungskategorie]],$T$45:$T$54,0),
MATCH(Tabelle35[[#This Row],[Abschreibungsmethode]],$T$44:$V$44,0))),0)</f>
        <v>0</v>
      </c>
      <c r="M74" s="125">
        <f>IF(Tabelle35[[#This Row],[Abschreibungsmethode]]="Leistungsproportionale",
"Wert selbst eintragen",IF(
_xlfn.LET(
 _xlpm.A,Tabelle35[[#This Row],[Abzuschreibende Betrag]],
 _xlpm.s,Tabelle35[[#This Row],[Abschreibungssatz]],
 _xlpm.t,(Milchbüchli!$H$4-Tabelle35[[#This Row],[Anschaffungsjahr]])/365,
 _xlpm.n,INT(_xlpm.t),
 _xlpm.f,MOD(_xlpm.t,1),
 _xlpm.AbschrLinear, _xlpm.t*_xlpm.A*_xlpm.s,
 _xlpm.RestDeg, _xlpm.A*POWER(1-_xlpm.s,_xlpm.n)*(1-_xlpm.s*_xlpm.f),
 _xlpm.AbschrDeg, _xlpm.A-_xlpm.RestDeg,
 _xlpm.A - IF(Tabelle35[[#This Row],[Abschreibungsmethode]]="Linear",_xlpm.AbschrLinear,_xlpm.AbschrDeg)
)&gt;=Tabelle35[[#This Row],[Abzuschreibende Betrag]],Tabelle35[[#This Row],[Abzuschreibende Betrag]],_xlfn.LET(
 _xlpm.A,Tabelle35[[#This Row],[Abzuschreibende Betrag]],
 _xlpm.s,Tabelle35[[#This Row],[Abschreibungssatz]],
 _xlpm.t,(Milchbüchli!$H$4-Tabelle35[[#This Row],[Anschaffungsjahr]])/365,
 _xlpm.n,INT(_xlpm.t),
 _xlpm.f,MOD(_xlpm.t,1),
 _xlpm.AbschrLinear, _xlpm.t*_xlpm.A*_xlpm.s,
 _xlpm.RestDeg, _xlpm.A*POWER(1-_xlpm.s,_xlpm.n)*(1-_xlpm.s*_xlpm.f),
 _xlpm.AbschrDeg, _xlpm.A-_xlpm.RestDeg,
 _xlpm.A - IF(Tabelle35[[#This Row],[Abschreibungsmethode]]="Linear",_xlpm.AbschrLinear,_xlpm.AbschrDeg)
)))</f>
        <v>0</v>
      </c>
      <c r="N74" s="144">
        <f>IF(Tabelle35[[#This Row],[Abschreibungsmethode]]="Leistungsproportionale","Wert selbst eintragen",(Milchbüchli!$J$4-Tabelle35[[#This Row],[Anschaffungsjahr]])/365*Tabelle35[[#This Row],[Buchwert Periodenbeginn]]*Tabelle35[[#This Row],[Abschreibungssatz]])</f>
        <v>0</v>
      </c>
      <c r="O74" s="125">
        <f>IF($N$29&gt;=Tabelle35[[#This Row],[Buchwert Periodenbeginn]],Tabelle35[[#This Row],[Buchwert Periodenbeginn]],Tabelle35[[#This Row],[Abschreibungsbetrag nach Methode]])</f>
        <v>0</v>
      </c>
      <c r="P74" s="127">
        <f>Tabelle35[[#This Row],[Buchwert Periodenbeginn]]-Tabelle35[[#This Row],[Abschreibungsbetrag]]</f>
        <v>0</v>
      </c>
      <c r="R74" s="39"/>
    </row>
    <row r="75" spans="4:18" s="8" customFormat="1" x14ac:dyDescent="0.25">
      <c r="D75" s="121"/>
      <c r="E75" s="122"/>
      <c r="F75" s="134"/>
      <c r="G75" s="123"/>
      <c r="H75" s="123">
        <v>0</v>
      </c>
      <c r="I75" s="125">
        <f>Tabelle35[[#This Row],[Anschaffungswert]]-Tabelle35[[#This Row],[Liquiditätserlös]]</f>
        <v>0</v>
      </c>
      <c r="J75" s="123"/>
      <c r="K75" s="123"/>
      <c r="L75" s="137">
        <f>IFERROR(IF(Tabelle35[[#This Row],[Abschreibungsmethode]]="Leistungsproportionale","Leer lassen",INDEX($T$45:$V$54,
MATCH(Tabelle35[[#This Row],[Abschreibungskategorie]],$T$45:$T$54,0),
MATCH(Tabelle35[[#This Row],[Abschreibungsmethode]],$T$44:$V$44,0))),0)</f>
        <v>0</v>
      </c>
      <c r="M75" s="125">
        <f>IF(Tabelle35[[#This Row],[Abschreibungsmethode]]="Leistungsproportionale",
"Wert selbst eintragen",IF(
_xlfn.LET(
 _xlpm.A,Tabelle35[[#This Row],[Abzuschreibende Betrag]],
 _xlpm.s,Tabelle35[[#This Row],[Abschreibungssatz]],
 _xlpm.t,(Milchbüchli!$H$4-Tabelle35[[#This Row],[Anschaffungsjahr]])/365,
 _xlpm.n,INT(_xlpm.t),
 _xlpm.f,MOD(_xlpm.t,1),
 _xlpm.AbschrLinear, _xlpm.t*_xlpm.A*_xlpm.s,
 _xlpm.RestDeg, _xlpm.A*POWER(1-_xlpm.s,_xlpm.n)*(1-_xlpm.s*_xlpm.f),
 _xlpm.AbschrDeg, _xlpm.A-_xlpm.RestDeg,
 _xlpm.A - IF(Tabelle35[[#This Row],[Abschreibungsmethode]]="Linear",_xlpm.AbschrLinear,_xlpm.AbschrDeg)
)&gt;=Tabelle35[[#This Row],[Abzuschreibende Betrag]],Tabelle35[[#This Row],[Abzuschreibende Betrag]],_xlfn.LET(
 _xlpm.A,Tabelle35[[#This Row],[Abzuschreibende Betrag]],
 _xlpm.s,Tabelle35[[#This Row],[Abschreibungssatz]],
 _xlpm.t,(Milchbüchli!$H$4-Tabelle35[[#This Row],[Anschaffungsjahr]])/365,
 _xlpm.n,INT(_xlpm.t),
 _xlpm.f,MOD(_xlpm.t,1),
 _xlpm.AbschrLinear, _xlpm.t*_xlpm.A*_xlpm.s,
 _xlpm.RestDeg, _xlpm.A*POWER(1-_xlpm.s,_xlpm.n)*(1-_xlpm.s*_xlpm.f),
 _xlpm.AbschrDeg, _xlpm.A-_xlpm.RestDeg,
 _xlpm.A - IF(Tabelle35[[#This Row],[Abschreibungsmethode]]="Linear",_xlpm.AbschrLinear,_xlpm.AbschrDeg)
)))</f>
        <v>0</v>
      </c>
      <c r="N75" s="144">
        <f>IF(Tabelle35[[#This Row],[Abschreibungsmethode]]="Leistungsproportionale","Wert selbst eintragen",(Milchbüchli!$J$4-Tabelle35[[#This Row],[Anschaffungsjahr]])/365*Tabelle35[[#This Row],[Buchwert Periodenbeginn]]*Tabelle35[[#This Row],[Abschreibungssatz]])</f>
        <v>0</v>
      </c>
      <c r="O75" s="125">
        <f>IF($N$29&gt;=Tabelle35[[#This Row],[Buchwert Periodenbeginn]],Tabelle35[[#This Row],[Buchwert Periodenbeginn]],Tabelle35[[#This Row],[Abschreibungsbetrag nach Methode]])</f>
        <v>0</v>
      </c>
      <c r="P75" s="127">
        <f>Tabelle35[[#This Row],[Buchwert Periodenbeginn]]-Tabelle35[[#This Row],[Abschreibungsbetrag]]</f>
        <v>0</v>
      </c>
      <c r="R75" s="39"/>
    </row>
    <row r="76" spans="4:18" s="8" customFormat="1" x14ac:dyDescent="0.25">
      <c r="D76" s="121"/>
      <c r="E76" s="122"/>
      <c r="F76" s="134"/>
      <c r="G76" s="123"/>
      <c r="H76" s="123">
        <v>0</v>
      </c>
      <c r="I76" s="125">
        <f>Tabelle35[[#This Row],[Anschaffungswert]]-Tabelle35[[#This Row],[Liquiditätserlös]]</f>
        <v>0</v>
      </c>
      <c r="J76" s="123"/>
      <c r="K76" s="123"/>
      <c r="L76" s="137">
        <f>IFERROR(IF(Tabelle35[[#This Row],[Abschreibungsmethode]]="Leistungsproportionale","Leer lassen",INDEX($T$45:$V$54,
MATCH(Tabelle35[[#This Row],[Abschreibungskategorie]],$T$45:$T$54,0),
MATCH(Tabelle35[[#This Row],[Abschreibungsmethode]],$T$44:$V$44,0))),0)</f>
        <v>0</v>
      </c>
      <c r="M76" s="125">
        <f>IF(Tabelle35[[#This Row],[Abschreibungsmethode]]="Leistungsproportionale",
"Wert selbst eintragen",IF(
_xlfn.LET(
 _xlpm.A,Tabelle35[[#This Row],[Abzuschreibende Betrag]],
 _xlpm.s,Tabelle35[[#This Row],[Abschreibungssatz]],
 _xlpm.t,(Milchbüchli!$H$4-Tabelle35[[#This Row],[Anschaffungsjahr]])/365,
 _xlpm.n,INT(_xlpm.t),
 _xlpm.f,MOD(_xlpm.t,1),
 _xlpm.AbschrLinear, _xlpm.t*_xlpm.A*_xlpm.s,
 _xlpm.RestDeg, _xlpm.A*POWER(1-_xlpm.s,_xlpm.n)*(1-_xlpm.s*_xlpm.f),
 _xlpm.AbschrDeg, _xlpm.A-_xlpm.RestDeg,
 _xlpm.A - IF(Tabelle35[[#This Row],[Abschreibungsmethode]]="Linear",_xlpm.AbschrLinear,_xlpm.AbschrDeg)
)&gt;=Tabelle35[[#This Row],[Abzuschreibende Betrag]],Tabelle35[[#This Row],[Abzuschreibende Betrag]],_xlfn.LET(
 _xlpm.A,Tabelle35[[#This Row],[Abzuschreibende Betrag]],
 _xlpm.s,Tabelle35[[#This Row],[Abschreibungssatz]],
 _xlpm.t,(Milchbüchli!$H$4-Tabelle35[[#This Row],[Anschaffungsjahr]])/365,
 _xlpm.n,INT(_xlpm.t),
 _xlpm.f,MOD(_xlpm.t,1),
 _xlpm.AbschrLinear, _xlpm.t*_xlpm.A*_xlpm.s,
 _xlpm.RestDeg, _xlpm.A*POWER(1-_xlpm.s,_xlpm.n)*(1-_xlpm.s*_xlpm.f),
 _xlpm.AbschrDeg, _xlpm.A-_xlpm.RestDeg,
 _xlpm.A - IF(Tabelle35[[#This Row],[Abschreibungsmethode]]="Linear",_xlpm.AbschrLinear,_xlpm.AbschrDeg)
)))</f>
        <v>0</v>
      </c>
      <c r="N76" s="145">
        <f>IF(Tabelle35[[#This Row],[Abschreibungsmethode]]="Leistungsproportionale","Wert selbst eintragen",(Milchbüchli!$J$4-Tabelle35[[#This Row],[Anschaffungsjahr]])/365*Tabelle35[[#This Row],[Buchwert Periodenbeginn]]*Tabelle35[[#This Row],[Abschreibungssatz]])</f>
        <v>0</v>
      </c>
      <c r="O76" s="125">
        <f>IF($N$29&gt;=Tabelle35[[#This Row],[Buchwert Periodenbeginn]],Tabelle35[[#This Row],[Buchwert Periodenbeginn]],Tabelle35[[#This Row],[Abschreibungsbetrag nach Methode]])</f>
        <v>0</v>
      </c>
      <c r="P76" s="127">
        <f>Tabelle35[[#This Row],[Buchwert Periodenbeginn]]-Tabelle35[[#This Row],[Abschreibungsbetrag]]</f>
        <v>0</v>
      </c>
      <c r="R76" s="39"/>
    </row>
    <row r="77" spans="4:18" s="8" customFormat="1" x14ac:dyDescent="0.25">
      <c r="D77" s="121"/>
      <c r="E77" s="122"/>
      <c r="F77" s="134"/>
      <c r="G77" s="123"/>
      <c r="H77" s="123">
        <v>0</v>
      </c>
      <c r="I77" s="125">
        <f>Tabelle35[[#This Row],[Anschaffungswert]]-Tabelle35[[#This Row],[Liquiditätserlös]]</f>
        <v>0</v>
      </c>
      <c r="J77" s="123"/>
      <c r="K77" s="123"/>
      <c r="L77" s="137">
        <f>IFERROR(IF(Tabelle35[[#This Row],[Abschreibungsmethode]]="Leistungsproportionale","Leer lassen",INDEX($T$45:$V$54,
MATCH(Tabelle35[[#This Row],[Abschreibungskategorie]],$T$45:$T$54,0),
MATCH(Tabelle35[[#This Row],[Abschreibungsmethode]],$T$44:$V$44,0))),0)</f>
        <v>0</v>
      </c>
      <c r="M77" s="125">
        <f>IF(Tabelle35[[#This Row],[Abschreibungsmethode]]="Leistungsproportionale",
"Wert selbst eintragen",IF(
_xlfn.LET(
 _xlpm.A,Tabelle35[[#This Row],[Abzuschreibende Betrag]],
 _xlpm.s,Tabelle35[[#This Row],[Abschreibungssatz]],
 _xlpm.t,(Milchbüchli!$H$4-Tabelle35[[#This Row],[Anschaffungsjahr]])/365,
 _xlpm.n,INT(_xlpm.t),
 _xlpm.f,MOD(_xlpm.t,1),
 _xlpm.AbschrLinear, _xlpm.t*_xlpm.A*_xlpm.s,
 _xlpm.RestDeg, _xlpm.A*POWER(1-_xlpm.s,_xlpm.n)*(1-_xlpm.s*_xlpm.f),
 _xlpm.AbschrDeg, _xlpm.A-_xlpm.RestDeg,
 _xlpm.A - IF(Tabelle35[[#This Row],[Abschreibungsmethode]]="Linear",_xlpm.AbschrLinear,_xlpm.AbschrDeg)
)&gt;=Tabelle35[[#This Row],[Abzuschreibende Betrag]],Tabelle35[[#This Row],[Abzuschreibende Betrag]],_xlfn.LET(
 _xlpm.A,Tabelle35[[#This Row],[Abzuschreibende Betrag]],
 _xlpm.s,Tabelle35[[#This Row],[Abschreibungssatz]],
 _xlpm.t,(Milchbüchli!$H$4-Tabelle35[[#This Row],[Anschaffungsjahr]])/365,
 _xlpm.n,INT(_xlpm.t),
 _xlpm.f,MOD(_xlpm.t,1),
 _xlpm.AbschrLinear, _xlpm.t*_xlpm.A*_xlpm.s,
 _xlpm.RestDeg, _xlpm.A*POWER(1-_xlpm.s,_xlpm.n)*(1-_xlpm.s*_xlpm.f),
 _xlpm.AbschrDeg, _xlpm.A-_xlpm.RestDeg,
 _xlpm.A - IF(Tabelle35[[#This Row],[Abschreibungsmethode]]="Linear",_xlpm.AbschrLinear,_xlpm.AbschrDeg)
)))</f>
        <v>0</v>
      </c>
      <c r="N77" s="145">
        <f>IF(Tabelle35[[#This Row],[Abschreibungsmethode]]="Leistungsproportionale","Wert selbst eintragen",(Milchbüchli!$J$4-Tabelle35[[#This Row],[Anschaffungsjahr]])/365*Tabelle35[[#This Row],[Buchwert Periodenbeginn]]*Tabelle35[[#This Row],[Abschreibungssatz]])</f>
        <v>0</v>
      </c>
      <c r="O77" s="125">
        <f>IF($N$29&gt;=Tabelle35[[#This Row],[Buchwert Periodenbeginn]],Tabelle35[[#This Row],[Buchwert Periodenbeginn]],Tabelle35[[#This Row],[Abschreibungsbetrag nach Methode]])</f>
        <v>0</v>
      </c>
      <c r="P77" s="127">
        <f>Tabelle35[[#This Row],[Buchwert Periodenbeginn]]-Tabelle35[[#This Row],[Abschreibungsbetrag]]</f>
        <v>0</v>
      </c>
    </row>
    <row r="78" spans="4:18" s="8" customFormat="1" x14ac:dyDescent="0.25">
      <c r="D78" s="121"/>
      <c r="E78" s="122"/>
      <c r="F78" s="134"/>
      <c r="G78" s="123"/>
      <c r="H78" s="123">
        <v>0</v>
      </c>
      <c r="I78" s="125">
        <f>Tabelle35[[#This Row],[Anschaffungswert]]-Tabelle35[[#This Row],[Liquiditätserlös]]</f>
        <v>0</v>
      </c>
      <c r="J78" s="123"/>
      <c r="K78" s="123"/>
      <c r="L78" s="137">
        <f>IFERROR(IF(Tabelle35[[#This Row],[Abschreibungsmethode]]="Leistungsproportionale","Leer lassen",INDEX($T$45:$V$54,
MATCH(Tabelle35[[#This Row],[Abschreibungskategorie]],$T$45:$T$54,0),
MATCH(Tabelle35[[#This Row],[Abschreibungsmethode]],$T$44:$V$44,0))),0)</f>
        <v>0</v>
      </c>
      <c r="M78" s="125">
        <f>IF(Tabelle35[[#This Row],[Abschreibungsmethode]]="Leistungsproportionale",
"Wert selbst eintragen",IF(
_xlfn.LET(
 _xlpm.A,Tabelle35[[#This Row],[Abzuschreibende Betrag]],
 _xlpm.s,Tabelle35[[#This Row],[Abschreibungssatz]],
 _xlpm.t,(Milchbüchli!$H$4-Tabelle35[[#This Row],[Anschaffungsjahr]])/365,
 _xlpm.n,INT(_xlpm.t),
 _xlpm.f,MOD(_xlpm.t,1),
 _xlpm.AbschrLinear, _xlpm.t*_xlpm.A*_xlpm.s,
 _xlpm.RestDeg, _xlpm.A*POWER(1-_xlpm.s,_xlpm.n)*(1-_xlpm.s*_xlpm.f),
 _xlpm.AbschrDeg, _xlpm.A-_xlpm.RestDeg,
 _xlpm.A - IF(Tabelle35[[#This Row],[Abschreibungsmethode]]="Linear",_xlpm.AbschrLinear,_xlpm.AbschrDeg)
)&gt;=Tabelle35[[#This Row],[Abzuschreibende Betrag]],Tabelle35[[#This Row],[Abzuschreibende Betrag]],_xlfn.LET(
 _xlpm.A,Tabelle35[[#This Row],[Abzuschreibende Betrag]],
 _xlpm.s,Tabelle35[[#This Row],[Abschreibungssatz]],
 _xlpm.t,(Milchbüchli!$H$4-Tabelle35[[#This Row],[Anschaffungsjahr]])/365,
 _xlpm.n,INT(_xlpm.t),
 _xlpm.f,MOD(_xlpm.t,1),
 _xlpm.AbschrLinear, _xlpm.t*_xlpm.A*_xlpm.s,
 _xlpm.RestDeg, _xlpm.A*POWER(1-_xlpm.s,_xlpm.n)*(1-_xlpm.s*_xlpm.f),
 _xlpm.AbschrDeg, _xlpm.A-_xlpm.RestDeg,
 _xlpm.A - IF(Tabelle35[[#This Row],[Abschreibungsmethode]]="Linear",_xlpm.AbschrLinear,_xlpm.AbschrDeg)
)))</f>
        <v>0</v>
      </c>
      <c r="N78" s="145">
        <f>IF(Tabelle35[[#This Row],[Abschreibungsmethode]]="Leistungsproportionale","Wert selbst eintragen",(Milchbüchli!$J$4-Tabelle35[[#This Row],[Anschaffungsjahr]])/365*Tabelle35[[#This Row],[Buchwert Periodenbeginn]]*Tabelle35[[#This Row],[Abschreibungssatz]])</f>
        <v>0</v>
      </c>
      <c r="O78" s="125">
        <f>IF($N$29&gt;=Tabelle35[[#This Row],[Buchwert Periodenbeginn]],Tabelle35[[#This Row],[Buchwert Periodenbeginn]],Tabelle35[[#This Row],[Abschreibungsbetrag nach Methode]])</f>
        <v>0</v>
      </c>
      <c r="P78" s="127">
        <f>Tabelle35[[#This Row],[Buchwert Periodenbeginn]]-Tabelle35[[#This Row],[Abschreibungsbetrag]]</f>
        <v>0</v>
      </c>
    </row>
    <row r="79" spans="4:18" s="8" customFormat="1" x14ac:dyDescent="0.25">
      <c r="D79" s="121"/>
      <c r="E79" s="122"/>
      <c r="F79" s="134"/>
      <c r="G79" s="123"/>
      <c r="H79" s="123">
        <v>0</v>
      </c>
      <c r="I79" s="125">
        <f>Tabelle35[[#This Row],[Anschaffungswert]]-Tabelle35[[#This Row],[Liquiditätserlös]]</f>
        <v>0</v>
      </c>
      <c r="J79" s="123"/>
      <c r="K79" s="123"/>
      <c r="L79" s="137">
        <f>IFERROR(IF(Tabelle35[[#This Row],[Abschreibungsmethode]]="Leistungsproportionale","Leer lassen",INDEX($T$45:$V$54,
MATCH(Tabelle35[[#This Row],[Abschreibungskategorie]],$T$45:$T$54,0),
MATCH(Tabelle35[[#This Row],[Abschreibungsmethode]],$T$44:$V$44,0))),0)</f>
        <v>0</v>
      </c>
      <c r="M79" s="125">
        <f>IF(Tabelle35[[#This Row],[Abschreibungsmethode]]="Leistungsproportionale",
"Wert selbst eintragen",IF(
_xlfn.LET(
 _xlpm.A,Tabelle35[[#This Row],[Abzuschreibende Betrag]],
 _xlpm.s,Tabelle35[[#This Row],[Abschreibungssatz]],
 _xlpm.t,(Milchbüchli!$H$4-Tabelle35[[#This Row],[Anschaffungsjahr]])/365,
 _xlpm.n,INT(_xlpm.t),
 _xlpm.f,MOD(_xlpm.t,1),
 _xlpm.AbschrLinear, _xlpm.t*_xlpm.A*_xlpm.s,
 _xlpm.RestDeg, _xlpm.A*POWER(1-_xlpm.s,_xlpm.n)*(1-_xlpm.s*_xlpm.f),
 _xlpm.AbschrDeg, _xlpm.A-_xlpm.RestDeg,
 _xlpm.A - IF(Tabelle35[[#This Row],[Abschreibungsmethode]]="Linear",_xlpm.AbschrLinear,_xlpm.AbschrDeg)
)&gt;=Tabelle35[[#This Row],[Abzuschreibende Betrag]],Tabelle35[[#This Row],[Abzuschreibende Betrag]],_xlfn.LET(
 _xlpm.A,Tabelle35[[#This Row],[Abzuschreibende Betrag]],
 _xlpm.s,Tabelle35[[#This Row],[Abschreibungssatz]],
 _xlpm.t,(Milchbüchli!$H$4-Tabelle35[[#This Row],[Anschaffungsjahr]])/365,
 _xlpm.n,INT(_xlpm.t),
 _xlpm.f,MOD(_xlpm.t,1),
 _xlpm.AbschrLinear, _xlpm.t*_xlpm.A*_xlpm.s,
 _xlpm.RestDeg, _xlpm.A*POWER(1-_xlpm.s,_xlpm.n)*(1-_xlpm.s*_xlpm.f),
 _xlpm.AbschrDeg, _xlpm.A-_xlpm.RestDeg,
 _xlpm.A - IF(Tabelle35[[#This Row],[Abschreibungsmethode]]="Linear",_xlpm.AbschrLinear,_xlpm.AbschrDeg)
)))</f>
        <v>0</v>
      </c>
      <c r="N79" s="145">
        <f>IF(Tabelle35[[#This Row],[Abschreibungsmethode]]="Leistungsproportionale","Wert selbst eintragen",(Milchbüchli!$J$4-Tabelle35[[#This Row],[Anschaffungsjahr]])/365*Tabelle35[[#This Row],[Buchwert Periodenbeginn]]*Tabelle35[[#This Row],[Abschreibungssatz]])</f>
        <v>0</v>
      </c>
      <c r="O79" s="125">
        <f>IF($N$29&gt;=Tabelle35[[#This Row],[Buchwert Periodenbeginn]],Tabelle35[[#This Row],[Buchwert Periodenbeginn]],Tabelle35[[#This Row],[Abschreibungsbetrag nach Methode]])</f>
        <v>0</v>
      </c>
      <c r="P79" s="127">
        <f>Tabelle35[[#This Row],[Buchwert Periodenbeginn]]-Tabelle35[[#This Row],[Abschreibungsbetrag]]</f>
        <v>0</v>
      </c>
    </row>
    <row r="80" spans="4:18" s="8" customFormat="1" x14ac:dyDescent="0.25">
      <c r="D80" s="121"/>
      <c r="E80" s="122"/>
      <c r="F80" s="134"/>
      <c r="G80" s="123"/>
      <c r="H80" s="123">
        <v>0</v>
      </c>
      <c r="I80" s="125">
        <f>Tabelle35[[#This Row],[Anschaffungswert]]-Tabelle35[[#This Row],[Liquiditätserlös]]</f>
        <v>0</v>
      </c>
      <c r="J80" s="123"/>
      <c r="K80" s="123"/>
      <c r="L80" s="137">
        <f>IFERROR(IF(Tabelle35[[#This Row],[Abschreibungsmethode]]="Leistungsproportionale","Leer lassen",INDEX($T$45:$V$54,
MATCH(Tabelle35[[#This Row],[Abschreibungskategorie]],$T$45:$T$54,0),
MATCH(Tabelle35[[#This Row],[Abschreibungsmethode]],$T$44:$V$44,0))),0)</f>
        <v>0</v>
      </c>
      <c r="M80" s="125">
        <f>IF(Tabelle35[[#This Row],[Abschreibungsmethode]]="Leistungsproportionale",
"Wert selbst eintragen",IF(
_xlfn.LET(
 _xlpm.A,Tabelle35[[#This Row],[Abzuschreibende Betrag]],
 _xlpm.s,Tabelle35[[#This Row],[Abschreibungssatz]],
 _xlpm.t,(Milchbüchli!$H$4-Tabelle35[[#This Row],[Anschaffungsjahr]])/365,
 _xlpm.n,INT(_xlpm.t),
 _xlpm.f,MOD(_xlpm.t,1),
 _xlpm.AbschrLinear, _xlpm.t*_xlpm.A*_xlpm.s,
 _xlpm.RestDeg, _xlpm.A*POWER(1-_xlpm.s,_xlpm.n)*(1-_xlpm.s*_xlpm.f),
 _xlpm.AbschrDeg, _xlpm.A-_xlpm.RestDeg,
 _xlpm.A - IF(Tabelle35[[#This Row],[Abschreibungsmethode]]="Linear",_xlpm.AbschrLinear,_xlpm.AbschrDeg)
)&gt;=Tabelle35[[#This Row],[Abzuschreibende Betrag]],Tabelle35[[#This Row],[Abzuschreibende Betrag]],_xlfn.LET(
 _xlpm.A,Tabelle35[[#This Row],[Abzuschreibende Betrag]],
 _xlpm.s,Tabelle35[[#This Row],[Abschreibungssatz]],
 _xlpm.t,(Milchbüchli!$H$4-Tabelle35[[#This Row],[Anschaffungsjahr]])/365,
 _xlpm.n,INT(_xlpm.t),
 _xlpm.f,MOD(_xlpm.t,1),
 _xlpm.AbschrLinear, _xlpm.t*_xlpm.A*_xlpm.s,
 _xlpm.RestDeg, _xlpm.A*POWER(1-_xlpm.s,_xlpm.n)*(1-_xlpm.s*_xlpm.f),
 _xlpm.AbschrDeg, _xlpm.A-_xlpm.RestDeg,
 _xlpm.A - IF(Tabelle35[[#This Row],[Abschreibungsmethode]]="Linear",_xlpm.AbschrLinear,_xlpm.AbschrDeg)
)))</f>
        <v>0</v>
      </c>
      <c r="N80" s="145">
        <f>IF(Tabelle35[[#This Row],[Abschreibungsmethode]]="Leistungsproportionale","Wert selbst eintragen",(Milchbüchli!$J$4-Tabelle35[[#This Row],[Anschaffungsjahr]])/365*Tabelle35[[#This Row],[Buchwert Periodenbeginn]]*Tabelle35[[#This Row],[Abschreibungssatz]])</f>
        <v>0</v>
      </c>
      <c r="O80" s="125">
        <f>IF($N$29&gt;=Tabelle35[[#This Row],[Buchwert Periodenbeginn]],Tabelle35[[#This Row],[Buchwert Periodenbeginn]],Tabelle35[[#This Row],[Abschreibungsbetrag nach Methode]])</f>
        <v>0</v>
      </c>
      <c r="P80" s="127">
        <f>Tabelle35[[#This Row],[Buchwert Periodenbeginn]]-Tabelle35[[#This Row],[Abschreibungsbetrag]]</f>
        <v>0</v>
      </c>
    </row>
    <row r="81" spans="4:16" s="8" customFormat="1" x14ac:dyDescent="0.25">
      <c r="D81" s="121"/>
      <c r="E81" s="122"/>
      <c r="F81" s="134"/>
      <c r="G81" s="123"/>
      <c r="H81" s="123">
        <v>0</v>
      </c>
      <c r="I81" s="125">
        <f>Tabelle35[[#This Row],[Anschaffungswert]]-Tabelle35[[#This Row],[Liquiditätserlös]]</f>
        <v>0</v>
      </c>
      <c r="J81" s="123"/>
      <c r="K81" s="123"/>
      <c r="L81" s="137">
        <f>IFERROR(IF(Tabelle35[[#This Row],[Abschreibungsmethode]]="Leistungsproportionale","Leer lassen",INDEX($T$45:$V$54,
MATCH(Tabelle35[[#This Row],[Abschreibungskategorie]],$T$45:$T$54,0),
MATCH(Tabelle35[[#This Row],[Abschreibungsmethode]],$T$44:$V$44,0))),0)</f>
        <v>0</v>
      </c>
      <c r="M81" s="125">
        <f>IF(Tabelle35[[#This Row],[Abschreibungsmethode]]="Leistungsproportionale",
"Wert selbst eintragen",IF(
_xlfn.LET(
 _xlpm.A,Tabelle35[[#This Row],[Abzuschreibende Betrag]],
 _xlpm.s,Tabelle35[[#This Row],[Abschreibungssatz]],
 _xlpm.t,(Milchbüchli!$H$4-Tabelle35[[#This Row],[Anschaffungsjahr]])/365,
 _xlpm.n,INT(_xlpm.t),
 _xlpm.f,MOD(_xlpm.t,1),
 _xlpm.AbschrLinear, _xlpm.t*_xlpm.A*_xlpm.s,
 _xlpm.RestDeg, _xlpm.A*POWER(1-_xlpm.s,_xlpm.n)*(1-_xlpm.s*_xlpm.f),
 _xlpm.AbschrDeg, _xlpm.A-_xlpm.RestDeg,
 _xlpm.A - IF(Tabelle35[[#This Row],[Abschreibungsmethode]]="Linear",_xlpm.AbschrLinear,_xlpm.AbschrDeg)
)&gt;=Tabelle35[[#This Row],[Abzuschreibende Betrag]],Tabelle35[[#This Row],[Abzuschreibende Betrag]],_xlfn.LET(
 _xlpm.A,Tabelle35[[#This Row],[Abzuschreibende Betrag]],
 _xlpm.s,Tabelle35[[#This Row],[Abschreibungssatz]],
 _xlpm.t,(Milchbüchli!$H$4-Tabelle35[[#This Row],[Anschaffungsjahr]])/365,
 _xlpm.n,INT(_xlpm.t),
 _xlpm.f,MOD(_xlpm.t,1),
 _xlpm.AbschrLinear, _xlpm.t*_xlpm.A*_xlpm.s,
 _xlpm.RestDeg, _xlpm.A*POWER(1-_xlpm.s,_xlpm.n)*(1-_xlpm.s*_xlpm.f),
 _xlpm.AbschrDeg, _xlpm.A-_xlpm.RestDeg,
 _xlpm.A - IF(Tabelle35[[#This Row],[Abschreibungsmethode]]="Linear",_xlpm.AbschrLinear,_xlpm.AbschrDeg)
)))</f>
        <v>0</v>
      </c>
      <c r="N81" s="145">
        <f>IF(Tabelle35[[#This Row],[Abschreibungsmethode]]="Leistungsproportionale","Wert selbst eintragen",(Milchbüchli!$J$4-Tabelle35[[#This Row],[Anschaffungsjahr]])/365*Tabelle35[[#This Row],[Buchwert Periodenbeginn]]*Tabelle35[[#This Row],[Abschreibungssatz]])</f>
        <v>0</v>
      </c>
      <c r="O81" s="125">
        <f>IF($N$29&gt;=Tabelle35[[#This Row],[Buchwert Periodenbeginn]],Tabelle35[[#This Row],[Buchwert Periodenbeginn]],Tabelle35[[#This Row],[Abschreibungsbetrag nach Methode]])</f>
        <v>0</v>
      </c>
      <c r="P81" s="127">
        <f>Tabelle35[[#This Row],[Buchwert Periodenbeginn]]-Tabelle35[[#This Row],[Abschreibungsbetrag]]</f>
        <v>0</v>
      </c>
    </row>
    <row r="82" spans="4:16" s="8" customFormat="1" x14ac:dyDescent="0.25">
      <c r="D82" s="121"/>
      <c r="E82" s="122"/>
      <c r="F82" s="134"/>
      <c r="G82" s="123"/>
      <c r="H82" s="123">
        <v>0</v>
      </c>
      <c r="I82" s="125">
        <f>Tabelle35[[#This Row],[Anschaffungswert]]-Tabelle35[[#This Row],[Liquiditätserlös]]</f>
        <v>0</v>
      </c>
      <c r="J82" s="123"/>
      <c r="K82" s="123"/>
      <c r="L82" s="137">
        <f>IFERROR(IF(Tabelle35[[#This Row],[Abschreibungsmethode]]="Leistungsproportionale","Leer lassen",INDEX($T$45:$V$54,
MATCH(Tabelle35[[#This Row],[Abschreibungskategorie]],$T$45:$T$54,0),
MATCH(Tabelle35[[#This Row],[Abschreibungsmethode]],$T$44:$V$44,0))),0)</f>
        <v>0</v>
      </c>
      <c r="M82" s="125">
        <f>IF(Tabelle35[[#This Row],[Abschreibungsmethode]]="Leistungsproportionale",
"Wert selbst eintragen",IF(
_xlfn.LET(
 _xlpm.A,Tabelle35[[#This Row],[Abzuschreibende Betrag]],
 _xlpm.s,Tabelle35[[#This Row],[Abschreibungssatz]],
 _xlpm.t,(Milchbüchli!$H$4-Tabelle35[[#This Row],[Anschaffungsjahr]])/365,
 _xlpm.n,INT(_xlpm.t),
 _xlpm.f,MOD(_xlpm.t,1),
 _xlpm.AbschrLinear, _xlpm.t*_xlpm.A*_xlpm.s,
 _xlpm.RestDeg, _xlpm.A*POWER(1-_xlpm.s,_xlpm.n)*(1-_xlpm.s*_xlpm.f),
 _xlpm.AbschrDeg, _xlpm.A-_xlpm.RestDeg,
 _xlpm.A - IF(Tabelle35[[#This Row],[Abschreibungsmethode]]="Linear",_xlpm.AbschrLinear,_xlpm.AbschrDeg)
)&gt;=Tabelle35[[#This Row],[Abzuschreibende Betrag]],Tabelle35[[#This Row],[Abzuschreibende Betrag]],_xlfn.LET(
 _xlpm.A,Tabelle35[[#This Row],[Abzuschreibende Betrag]],
 _xlpm.s,Tabelle35[[#This Row],[Abschreibungssatz]],
 _xlpm.t,(Milchbüchli!$H$4-Tabelle35[[#This Row],[Anschaffungsjahr]])/365,
 _xlpm.n,INT(_xlpm.t),
 _xlpm.f,MOD(_xlpm.t,1),
 _xlpm.AbschrLinear, _xlpm.t*_xlpm.A*_xlpm.s,
 _xlpm.RestDeg, _xlpm.A*POWER(1-_xlpm.s,_xlpm.n)*(1-_xlpm.s*_xlpm.f),
 _xlpm.AbschrDeg, _xlpm.A-_xlpm.RestDeg,
 _xlpm.A - IF(Tabelle35[[#This Row],[Abschreibungsmethode]]="Linear",_xlpm.AbschrLinear,_xlpm.AbschrDeg)
)))</f>
        <v>0</v>
      </c>
      <c r="N82" s="145">
        <f>IF(Tabelle35[[#This Row],[Abschreibungsmethode]]="Leistungsproportionale","Wert selbst eintragen",(Milchbüchli!$J$4-Tabelle35[[#This Row],[Anschaffungsjahr]])/365*Tabelle35[[#This Row],[Buchwert Periodenbeginn]]*Tabelle35[[#This Row],[Abschreibungssatz]])</f>
        <v>0</v>
      </c>
      <c r="O82" s="125">
        <f>IF($N$29&gt;=Tabelle35[[#This Row],[Buchwert Periodenbeginn]],Tabelle35[[#This Row],[Buchwert Periodenbeginn]],Tabelle35[[#This Row],[Abschreibungsbetrag nach Methode]])</f>
        <v>0</v>
      </c>
      <c r="P82" s="127">
        <f>Tabelle35[[#This Row],[Buchwert Periodenbeginn]]-Tabelle35[[#This Row],[Abschreibungsbetrag]]</f>
        <v>0</v>
      </c>
    </row>
    <row r="83" spans="4:16" s="8" customFormat="1" x14ac:dyDescent="0.25">
      <c r="D83" s="121"/>
      <c r="E83" s="122"/>
      <c r="F83" s="134"/>
      <c r="G83" s="123"/>
      <c r="H83" s="123">
        <v>0</v>
      </c>
      <c r="I83" s="125">
        <f>Tabelle35[[#This Row],[Anschaffungswert]]-Tabelle35[[#This Row],[Liquiditätserlös]]</f>
        <v>0</v>
      </c>
      <c r="J83" s="123"/>
      <c r="K83" s="123"/>
      <c r="L83" s="137">
        <f>IFERROR(IF(Tabelle35[[#This Row],[Abschreibungsmethode]]="Leistungsproportionale","Leer lassen",INDEX($T$45:$V$54,
MATCH(Tabelle35[[#This Row],[Abschreibungskategorie]],$T$45:$T$54,0),
MATCH(Tabelle35[[#This Row],[Abschreibungsmethode]],$T$44:$V$44,0))),0)</f>
        <v>0</v>
      </c>
      <c r="M83" s="125">
        <f>IF(Tabelle35[[#This Row],[Abschreibungsmethode]]="Leistungsproportionale",
"Wert selbst eintragen",IF(
_xlfn.LET(
 _xlpm.A,Tabelle35[[#This Row],[Abzuschreibende Betrag]],
 _xlpm.s,Tabelle35[[#This Row],[Abschreibungssatz]],
 _xlpm.t,(Milchbüchli!$H$4-Tabelle35[[#This Row],[Anschaffungsjahr]])/365,
 _xlpm.n,INT(_xlpm.t),
 _xlpm.f,MOD(_xlpm.t,1),
 _xlpm.AbschrLinear, _xlpm.t*_xlpm.A*_xlpm.s,
 _xlpm.RestDeg, _xlpm.A*POWER(1-_xlpm.s,_xlpm.n)*(1-_xlpm.s*_xlpm.f),
 _xlpm.AbschrDeg, _xlpm.A-_xlpm.RestDeg,
 _xlpm.A - IF(Tabelle35[[#This Row],[Abschreibungsmethode]]="Linear",_xlpm.AbschrLinear,_xlpm.AbschrDeg)
)&gt;=Tabelle35[[#This Row],[Abzuschreibende Betrag]],Tabelle35[[#This Row],[Abzuschreibende Betrag]],_xlfn.LET(
 _xlpm.A,Tabelle35[[#This Row],[Abzuschreibende Betrag]],
 _xlpm.s,Tabelle35[[#This Row],[Abschreibungssatz]],
 _xlpm.t,(Milchbüchli!$H$4-Tabelle35[[#This Row],[Anschaffungsjahr]])/365,
 _xlpm.n,INT(_xlpm.t),
 _xlpm.f,MOD(_xlpm.t,1),
 _xlpm.AbschrLinear, _xlpm.t*_xlpm.A*_xlpm.s,
 _xlpm.RestDeg, _xlpm.A*POWER(1-_xlpm.s,_xlpm.n)*(1-_xlpm.s*_xlpm.f),
 _xlpm.AbschrDeg, _xlpm.A-_xlpm.RestDeg,
 _xlpm.A - IF(Tabelle35[[#This Row],[Abschreibungsmethode]]="Linear",_xlpm.AbschrLinear,_xlpm.AbschrDeg)
)))</f>
        <v>0</v>
      </c>
      <c r="N83" s="145">
        <f>IF(Tabelle35[[#This Row],[Abschreibungsmethode]]="Leistungsproportionale","Wert selbst eintragen",(Milchbüchli!$J$4-Tabelle35[[#This Row],[Anschaffungsjahr]])/365*Tabelle35[[#This Row],[Buchwert Periodenbeginn]]*Tabelle35[[#This Row],[Abschreibungssatz]])</f>
        <v>0</v>
      </c>
      <c r="O83" s="125">
        <f>IF($N$29&gt;=Tabelle35[[#This Row],[Buchwert Periodenbeginn]],Tabelle35[[#This Row],[Buchwert Periodenbeginn]],Tabelle35[[#This Row],[Abschreibungsbetrag nach Methode]])</f>
        <v>0</v>
      </c>
      <c r="P83" s="127">
        <f>Tabelle35[[#This Row],[Buchwert Periodenbeginn]]-Tabelle35[[#This Row],[Abschreibungsbetrag]]</f>
        <v>0</v>
      </c>
    </row>
    <row r="84" spans="4:16" s="8" customFormat="1" x14ac:dyDescent="0.25">
      <c r="D84" s="121"/>
      <c r="E84" s="122"/>
      <c r="F84" s="134"/>
      <c r="G84" s="123"/>
      <c r="H84" s="123">
        <v>0</v>
      </c>
      <c r="I84" s="125">
        <f>Tabelle35[[#This Row],[Anschaffungswert]]-Tabelle35[[#This Row],[Liquiditätserlös]]</f>
        <v>0</v>
      </c>
      <c r="J84" s="123"/>
      <c r="K84" s="123"/>
      <c r="L84" s="137">
        <f>IFERROR(IF(Tabelle35[[#This Row],[Abschreibungsmethode]]="Leistungsproportionale","Leer lassen",INDEX($T$45:$V$54,
MATCH(Tabelle35[[#This Row],[Abschreibungskategorie]],$T$45:$T$54,0),
MATCH(Tabelle35[[#This Row],[Abschreibungsmethode]],$T$44:$V$44,0))),0)</f>
        <v>0</v>
      </c>
      <c r="M84" s="125">
        <f>IF(Tabelle35[[#This Row],[Abschreibungsmethode]]="Leistungsproportionale",
"Wert selbst eintragen",IF(
_xlfn.LET(
 _xlpm.A,Tabelle35[[#This Row],[Abzuschreibende Betrag]],
 _xlpm.s,Tabelle35[[#This Row],[Abschreibungssatz]],
 _xlpm.t,(Milchbüchli!$H$4-Tabelle35[[#This Row],[Anschaffungsjahr]])/365,
 _xlpm.n,INT(_xlpm.t),
 _xlpm.f,MOD(_xlpm.t,1),
 _xlpm.AbschrLinear, _xlpm.t*_xlpm.A*_xlpm.s,
 _xlpm.RestDeg, _xlpm.A*POWER(1-_xlpm.s,_xlpm.n)*(1-_xlpm.s*_xlpm.f),
 _xlpm.AbschrDeg, _xlpm.A-_xlpm.RestDeg,
 _xlpm.A - IF(Tabelle35[[#This Row],[Abschreibungsmethode]]="Linear",_xlpm.AbschrLinear,_xlpm.AbschrDeg)
)&gt;=Tabelle35[[#This Row],[Abzuschreibende Betrag]],Tabelle35[[#This Row],[Abzuschreibende Betrag]],_xlfn.LET(
 _xlpm.A,Tabelle35[[#This Row],[Abzuschreibende Betrag]],
 _xlpm.s,Tabelle35[[#This Row],[Abschreibungssatz]],
 _xlpm.t,(Milchbüchli!$H$4-Tabelle35[[#This Row],[Anschaffungsjahr]])/365,
 _xlpm.n,INT(_xlpm.t),
 _xlpm.f,MOD(_xlpm.t,1),
 _xlpm.AbschrLinear, _xlpm.t*_xlpm.A*_xlpm.s,
 _xlpm.RestDeg, _xlpm.A*POWER(1-_xlpm.s,_xlpm.n)*(1-_xlpm.s*_xlpm.f),
 _xlpm.AbschrDeg, _xlpm.A-_xlpm.RestDeg,
 _xlpm.A - IF(Tabelle35[[#This Row],[Abschreibungsmethode]]="Linear",_xlpm.AbschrLinear,_xlpm.AbschrDeg)
)))</f>
        <v>0</v>
      </c>
      <c r="N84" s="145">
        <f>IF(Tabelle35[[#This Row],[Abschreibungsmethode]]="Leistungsproportionale","Wert selbst eintragen",(Milchbüchli!$J$4-Tabelle35[[#This Row],[Anschaffungsjahr]])/365*Tabelle35[[#This Row],[Buchwert Periodenbeginn]]*Tabelle35[[#This Row],[Abschreibungssatz]])</f>
        <v>0</v>
      </c>
      <c r="O84" s="125">
        <f>IF($N$29&gt;=Tabelle35[[#This Row],[Buchwert Periodenbeginn]],Tabelle35[[#This Row],[Buchwert Periodenbeginn]],Tabelle35[[#This Row],[Abschreibungsbetrag nach Methode]])</f>
        <v>0</v>
      </c>
      <c r="P84" s="127">
        <f>Tabelle35[[#This Row],[Buchwert Periodenbeginn]]-Tabelle35[[#This Row],[Abschreibungsbetrag]]</f>
        <v>0</v>
      </c>
    </row>
    <row r="85" spans="4:16" s="8" customFormat="1" x14ac:dyDescent="0.25">
      <c r="D85" s="121"/>
      <c r="E85" s="122"/>
      <c r="F85" s="134"/>
      <c r="G85" s="123"/>
      <c r="H85" s="123">
        <v>0</v>
      </c>
      <c r="I85" s="125">
        <f>Tabelle35[[#This Row],[Anschaffungswert]]-Tabelle35[[#This Row],[Liquiditätserlös]]</f>
        <v>0</v>
      </c>
      <c r="J85" s="123"/>
      <c r="K85" s="123"/>
      <c r="L85" s="137">
        <f>IFERROR(IF(Tabelle35[[#This Row],[Abschreibungsmethode]]="Leistungsproportionale","Leer lassen",INDEX($T$45:$V$54,
MATCH(Tabelle35[[#This Row],[Abschreibungskategorie]],$T$45:$T$54,0),
MATCH(Tabelle35[[#This Row],[Abschreibungsmethode]],$T$44:$V$44,0))),0)</f>
        <v>0</v>
      </c>
      <c r="M85" s="125">
        <f>IF(Tabelle35[[#This Row],[Abschreibungsmethode]]="Leistungsproportionale",
"Wert selbst eintragen",IF(
_xlfn.LET(
 _xlpm.A,Tabelle35[[#This Row],[Abzuschreibende Betrag]],
 _xlpm.s,Tabelle35[[#This Row],[Abschreibungssatz]],
 _xlpm.t,(Milchbüchli!$H$4-Tabelle35[[#This Row],[Anschaffungsjahr]])/365,
 _xlpm.n,INT(_xlpm.t),
 _xlpm.f,MOD(_xlpm.t,1),
 _xlpm.AbschrLinear, _xlpm.t*_xlpm.A*_xlpm.s,
 _xlpm.RestDeg, _xlpm.A*POWER(1-_xlpm.s,_xlpm.n)*(1-_xlpm.s*_xlpm.f),
 _xlpm.AbschrDeg, _xlpm.A-_xlpm.RestDeg,
 _xlpm.A - IF(Tabelle35[[#This Row],[Abschreibungsmethode]]="Linear",_xlpm.AbschrLinear,_xlpm.AbschrDeg)
)&gt;=Tabelle35[[#This Row],[Abzuschreibende Betrag]],Tabelle35[[#This Row],[Abzuschreibende Betrag]],_xlfn.LET(
 _xlpm.A,Tabelle35[[#This Row],[Abzuschreibende Betrag]],
 _xlpm.s,Tabelle35[[#This Row],[Abschreibungssatz]],
 _xlpm.t,(Milchbüchli!$H$4-Tabelle35[[#This Row],[Anschaffungsjahr]])/365,
 _xlpm.n,INT(_xlpm.t),
 _xlpm.f,MOD(_xlpm.t,1),
 _xlpm.AbschrLinear, _xlpm.t*_xlpm.A*_xlpm.s,
 _xlpm.RestDeg, _xlpm.A*POWER(1-_xlpm.s,_xlpm.n)*(1-_xlpm.s*_xlpm.f),
 _xlpm.AbschrDeg, _xlpm.A-_xlpm.RestDeg,
 _xlpm.A - IF(Tabelle35[[#This Row],[Abschreibungsmethode]]="Linear",_xlpm.AbschrLinear,_xlpm.AbschrDeg)
)))</f>
        <v>0</v>
      </c>
      <c r="N85" s="145">
        <f>IF(Tabelle35[[#This Row],[Abschreibungsmethode]]="Leistungsproportionale","Wert selbst eintragen",(Milchbüchli!$J$4-Tabelle35[[#This Row],[Anschaffungsjahr]])/365*Tabelle35[[#This Row],[Buchwert Periodenbeginn]]*Tabelle35[[#This Row],[Abschreibungssatz]])</f>
        <v>0</v>
      </c>
      <c r="O85" s="125">
        <f>IF($N$29&gt;=Tabelle35[[#This Row],[Buchwert Periodenbeginn]],Tabelle35[[#This Row],[Buchwert Periodenbeginn]],Tabelle35[[#This Row],[Abschreibungsbetrag nach Methode]])</f>
        <v>0</v>
      </c>
      <c r="P85" s="127">
        <f>Tabelle35[[#This Row],[Buchwert Periodenbeginn]]-Tabelle35[[#This Row],[Abschreibungsbetrag]]</f>
        <v>0</v>
      </c>
    </row>
    <row r="86" spans="4:16" s="8" customFormat="1" x14ac:dyDescent="0.25">
      <c r="D86" s="128"/>
      <c r="E86" s="129"/>
      <c r="F86" s="135"/>
      <c r="G86" s="130"/>
      <c r="H86" s="130">
        <v>0</v>
      </c>
      <c r="I86" s="131">
        <f>Tabelle35[[#This Row],[Anschaffungswert]]-Tabelle35[[#This Row],[Liquiditätserlös]]</f>
        <v>0</v>
      </c>
      <c r="J86" s="130"/>
      <c r="K86" s="130"/>
      <c r="L86" s="138">
        <f>IFERROR(IF(Tabelle35[[#This Row],[Abschreibungsmethode]]="Leistungsproportionale","Leer lassen",INDEX($T$45:$V$54,
MATCH(Tabelle35[[#This Row],[Abschreibungskategorie]],$T$45:$T$54,0),
MATCH(Tabelle35[[#This Row],[Abschreibungsmethode]],$T$44:$V$44,0))),0)</f>
        <v>0</v>
      </c>
      <c r="M86" s="131">
        <f>IF(Tabelle35[[#This Row],[Abschreibungsmethode]]="Leistungsproportionale",
"Wert selbst eintragen",IF(
_xlfn.LET(
 _xlpm.A,Tabelle35[[#This Row],[Abzuschreibende Betrag]],
 _xlpm.s,Tabelle35[[#This Row],[Abschreibungssatz]],
 _xlpm.t,(Milchbüchli!$H$4-Tabelle35[[#This Row],[Anschaffungsjahr]])/365,
 _xlpm.n,INT(_xlpm.t),
 _xlpm.f,MOD(_xlpm.t,1),
 _xlpm.AbschrLinear, _xlpm.t*_xlpm.A*_xlpm.s,
 _xlpm.RestDeg, _xlpm.A*POWER(1-_xlpm.s,_xlpm.n)*(1-_xlpm.s*_xlpm.f),
 _xlpm.AbschrDeg, _xlpm.A-_xlpm.RestDeg,
 _xlpm.A - IF(Tabelle35[[#This Row],[Abschreibungsmethode]]="Linear",_xlpm.AbschrLinear,_xlpm.AbschrDeg)
)&gt;=Tabelle35[[#This Row],[Abzuschreibende Betrag]],Tabelle35[[#This Row],[Abzuschreibende Betrag]],_xlfn.LET(
 _xlpm.A,Tabelle35[[#This Row],[Abzuschreibende Betrag]],
 _xlpm.s,Tabelle35[[#This Row],[Abschreibungssatz]],
 _xlpm.t,(Milchbüchli!$H$4-Tabelle35[[#This Row],[Anschaffungsjahr]])/365,
 _xlpm.n,INT(_xlpm.t),
 _xlpm.f,MOD(_xlpm.t,1),
 _xlpm.AbschrLinear, _xlpm.t*_xlpm.A*_xlpm.s,
 _xlpm.RestDeg, _xlpm.A*POWER(1-_xlpm.s,_xlpm.n)*(1-_xlpm.s*_xlpm.f),
 _xlpm.AbschrDeg, _xlpm.A-_xlpm.RestDeg,
 _xlpm.A - IF(Tabelle35[[#This Row],[Abschreibungsmethode]]="Linear",_xlpm.AbschrLinear,_xlpm.AbschrDeg)
)))</f>
        <v>0</v>
      </c>
      <c r="N86" s="146">
        <f>IF(Tabelle35[[#This Row],[Abschreibungsmethode]]="Leistungsproportionale","Wert selbst eintragen",(Milchbüchli!$J$4-Tabelle35[[#This Row],[Anschaffungsjahr]])/365*Tabelle35[[#This Row],[Buchwert Periodenbeginn]]*Tabelle35[[#This Row],[Abschreibungssatz]])</f>
        <v>0</v>
      </c>
      <c r="O86" s="131">
        <f>IF($N$29&gt;=Tabelle35[[#This Row],[Buchwert Periodenbeginn]],Tabelle35[[#This Row],[Buchwert Periodenbeginn]],Tabelle35[[#This Row],[Abschreibungsbetrag nach Methode]])</f>
        <v>0</v>
      </c>
      <c r="P86" s="132">
        <f>Tabelle35[[#This Row],[Buchwert Periodenbeginn]]-Tabelle35[[#This Row],[Abschreibungsbetrag]]</f>
        <v>0</v>
      </c>
    </row>
    <row r="87" spans="4:16" s="8" customFormat="1" ht="15.75" thickBot="1" x14ac:dyDescent="0.3">
      <c r="D87" s="2" t="s">
        <v>23</v>
      </c>
      <c r="E87" s="2"/>
      <c r="F87" s="1">
        <f>SUBTOTAL(103,Tabelle35[Anschaffungsjahr])</f>
        <v>0</v>
      </c>
      <c r="G87" s="113">
        <f>SUBTOTAL(109,Tabelle35[Anschaffungswert])</f>
        <v>0</v>
      </c>
      <c r="H87" s="113">
        <f>SUBTOTAL(109,Tabelle35[Liquiditätserlös])</f>
        <v>0</v>
      </c>
      <c r="I87" s="113">
        <f>SUBTOTAL(109,Tabelle35[Abzuschreibende Betrag])</f>
        <v>0</v>
      </c>
      <c r="J87" s="113">
        <f>SUBTOTAL(109,Tabelle35[Abschreibungsmethode])</f>
        <v>0</v>
      </c>
      <c r="K87" s="113"/>
      <c r="L87" s="113"/>
      <c r="M87" s="113">
        <f>SUBTOTAL(109,Tabelle35[Buchwert Periodenbeginn])</f>
        <v>0</v>
      </c>
      <c r="N87" s="113"/>
      <c r="O87" s="113">
        <f>SUBTOTAL(109,Tabelle35[Abschreibungsbetrag])</f>
        <v>0</v>
      </c>
      <c r="P87" s="88">
        <f>SUBTOTAL(109,Tabelle35[Schlussbestand (31.12)])</f>
        <v>0</v>
      </c>
    </row>
    <row r="88" spans="4:16" s="8" customFormat="1" x14ac:dyDescent="0.25">
      <c r="M88" s="39"/>
    </row>
    <row r="89" spans="4:16" s="8" customFormat="1" x14ac:dyDescent="0.25">
      <c r="M89" s="39"/>
    </row>
    <row r="90" spans="4:16" s="8" customFormat="1" x14ac:dyDescent="0.25">
      <c r="M90" s="39"/>
    </row>
    <row r="91" spans="4:16" s="8" customFormat="1" x14ac:dyDescent="0.25">
      <c r="M91" s="39"/>
    </row>
    <row r="92" spans="4:16" s="8" customFormat="1" x14ac:dyDescent="0.25">
      <c r="M92" s="39"/>
    </row>
    <row r="93" spans="4:16" s="8" customFormat="1" x14ac:dyDescent="0.25">
      <c r="M93" s="39"/>
    </row>
    <row r="94" spans="4:16" s="8" customFormat="1" x14ac:dyDescent="0.25">
      <c r="M94" s="39"/>
    </row>
    <row r="95" spans="4:16" s="8" customFormat="1" x14ac:dyDescent="0.25">
      <c r="M95" s="39"/>
    </row>
    <row r="96" spans="4:16" s="8" customFormat="1" x14ac:dyDescent="0.25">
      <c r="M96" s="39"/>
    </row>
    <row r="97" spans="13:13" s="8" customFormat="1" x14ac:dyDescent="0.25">
      <c r="M97" s="39"/>
    </row>
    <row r="98" spans="13:13" s="8" customFormat="1" x14ac:dyDescent="0.25">
      <c r="M98" s="39"/>
    </row>
    <row r="99" spans="13:13" s="8" customFormat="1" x14ac:dyDescent="0.25">
      <c r="M99" s="39"/>
    </row>
    <row r="100" spans="13:13" s="8" customFormat="1" x14ac:dyDescent="0.25">
      <c r="M100" s="39"/>
    </row>
    <row r="101" spans="13:13" s="8" customFormat="1" x14ac:dyDescent="0.25">
      <c r="M101" s="39"/>
    </row>
    <row r="102" spans="13:13" s="8" customFormat="1" x14ac:dyDescent="0.25">
      <c r="M102" s="39"/>
    </row>
    <row r="103" spans="13:13" s="8" customFormat="1" x14ac:dyDescent="0.25">
      <c r="M103" s="39"/>
    </row>
    <row r="104" spans="13:13" s="8" customFormat="1" x14ac:dyDescent="0.25">
      <c r="M104" s="39"/>
    </row>
    <row r="105" spans="13:13" s="8" customFormat="1" x14ac:dyDescent="0.25">
      <c r="M105" s="39"/>
    </row>
    <row r="106" spans="13:13" s="8" customFormat="1" x14ac:dyDescent="0.25">
      <c r="M106" s="39"/>
    </row>
    <row r="107" spans="13:13" s="8" customFormat="1" x14ac:dyDescent="0.25">
      <c r="M107" s="39"/>
    </row>
    <row r="108" spans="13:13" s="8" customFormat="1" x14ac:dyDescent="0.25">
      <c r="M108" s="39"/>
    </row>
    <row r="109" spans="13:13" s="8" customFormat="1" x14ac:dyDescent="0.25">
      <c r="M109" s="39"/>
    </row>
    <row r="110" spans="13:13" s="8" customFormat="1" x14ac:dyDescent="0.25">
      <c r="M110" s="39"/>
    </row>
    <row r="111" spans="13:13" s="8" customFormat="1" x14ac:dyDescent="0.25">
      <c r="M111" s="39"/>
    </row>
    <row r="112" spans="13:13" s="8" customFormat="1" x14ac:dyDescent="0.25">
      <c r="M112" s="39"/>
    </row>
    <row r="113" spans="13:13" s="8" customFormat="1" x14ac:dyDescent="0.25">
      <c r="M113" s="39"/>
    </row>
    <row r="114" spans="13:13" s="8" customFormat="1" x14ac:dyDescent="0.25">
      <c r="M114" s="39"/>
    </row>
    <row r="115" spans="13:13" s="8" customFormat="1" x14ac:dyDescent="0.25">
      <c r="M115" s="39"/>
    </row>
    <row r="116" spans="13:13" s="8" customFormat="1" x14ac:dyDescent="0.25">
      <c r="M116" s="39"/>
    </row>
    <row r="117" spans="13:13" s="8" customFormat="1" x14ac:dyDescent="0.25">
      <c r="M117" s="39"/>
    </row>
    <row r="118" spans="13:13" s="8" customFormat="1" x14ac:dyDescent="0.25">
      <c r="M118" s="39"/>
    </row>
    <row r="119" spans="13:13" s="8" customFormat="1" x14ac:dyDescent="0.25">
      <c r="M119" s="39"/>
    </row>
    <row r="120" spans="13:13" s="8" customFormat="1" x14ac:dyDescent="0.25">
      <c r="M120" s="39"/>
    </row>
    <row r="121" spans="13:13" s="8" customFormat="1" x14ac:dyDescent="0.25">
      <c r="M121" s="39"/>
    </row>
    <row r="122" spans="13:13" s="8" customFormat="1" x14ac:dyDescent="0.25">
      <c r="M122" s="39"/>
    </row>
    <row r="123" spans="13:13" s="8" customFormat="1" x14ac:dyDescent="0.25">
      <c r="M123" s="39"/>
    </row>
    <row r="124" spans="13:13" s="8" customFormat="1" x14ac:dyDescent="0.25">
      <c r="M124" s="39"/>
    </row>
    <row r="125" spans="13:13" s="8" customFormat="1" x14ac:dyDescent="0.25">
      <c r="M125" s="39"/>
    </row>
    <row r="126" spans="13:13" s="8" customFormat="1" x14ac:dyDescent="0.25">
      <c r="M126" s="39"/>
    </row>
    <row r="127" spans="13:13" s="8" customFormat="1" x14ac:dyDescent="0.25">
      <c r="M127" s="39"/>
    </row>
    <row r="128" spans="13:13" s="8" customFormat="1" x14ac:dyDescent="0.25">
      <c r="M128" s="39"/>
    </row>
    <row r="129" spans="13:13" s="8" customFormat="1" x14ac:dyDescent="0.25">
      <c r="M129" s="39"/>
    </row>
    <row r="130" spans="13:13" s="8" customFormat="1" x14ac:dyDescent="0.25">
      <c r="M130" s="39"/>
    </row>
    <row r="131" spans="13:13" s="8" customFormat="1" x14ac:dyDescent="0.25">
      <c r="M131" s="39"/>
    </row>
    <row r="132" spans="13:13" s="8" customFormat="1" x14ac:dyDescent="0.25">
      <c r="M132" s="39"/>
    </row>
    <row r="133" spans="13:13" s="8" customFormat="1" x14ac:dyDescent="0.25">
      <c r="M133" s="39"/>
    </row>
    <row r="134" spans="13:13" s="8" customFormat="1" x14ac:dyDescent="0.25">
      <c r="M134" s="39"/>
    </row>
    <row r="135" spans="13:13" s="8" customFormat="1" x14ac:dyDescent="0.25">
      <c r="M135" s="39"/>
    </row>
    <row r="136" spans="13:13" s="8" customFormat="1" x14ac:dyDescent="0.25">
      <c r="M136" s="39"/>
    </row>
    <row r="137" spans="13:13" s="8" customFormat="1" x14ac:dyDescent="0.25">
      <c r="M137" s="39"/>
    </row>
    <row r="138" spans="13:13" s="8" customFormat="1" x14ac:dyDescent="0.25">
      <c r="M138" s="39"/>
    </row>
    <row r="139" spans="13:13" s="8" customFormat="1" x14ac:dyDescent="0.25">
      <c r="M139" s="39"/>
    </row>
    <row r="140" spans="13:13" s="8" customFormat="1" x14ac:dyDescent="0.25">
      <c r="M140" s="39"/>
    </row>
  </sheetData>
  <sheetProtection formatColumns="0" insertRows="0" insertHyperlinks="0" selectLockedCells="1" autoFilter="0"/>
  <mergeCells count="15">
    <mergeCell ref="N4:P4"/>
    <mergeCell ref="D4:L4"/>
    <mergeCell ref="H5:J5"/>
    <mergeCell ref="D42:P43"/>
    <mergeCell ref="A11:C11"/>
    <mergeCell ref="D5:G5"/>
    <mergeCell ref="N24:O24"/>
    <mergeCell ref="N15:P15"/>
    <mergeCell ref="N13:O13"/>
    <mergeCell ref="N27:P28"/>
    <mergeCell ref="N29:P32"/>
    <mergeCell ref="N34:P35"/>
    <mergeCell ref="N37:N39"/>
    <mergeCell ref="O37:O39"/>
    <mergeCell ref="P37:P39"/>
  </mergeCells>
  <conditionalFormatting sqref="M45:M86">
    <cfRule type="expression" dxfId="36" priority="2">
      <formula>J45="Leistungsproportionale"</formula>
    </cfRule>
  </conditionalFormatting>
  <conditionalFormatting sqref="N45:N86">
    <cfRule type="expression" dxfId="35" priority="1">
      <formula>J45="Leistungsproportionale"</formula>
    </cfRule>
  </conditionalFormatting>
  <conditionalFormatting sqref="O45:O86">
    <cfRule type="expression" dxfId="34" priority="3">
      <formula>J45="Leistungsproportionale"</formula>
    </cfRule>
  </conditionalFormatting>
  <dataValidations count="2">
    <dataValidation type="list" allowBlank="1" showInputMessage="1" showErrorMessage="1" sqref="J45:J86" xr:uid="{214C1245-29E5-4BE5-8FF2-F1B52BA55B9D}">
      <formula1>$R$45:$R$48</formula1>
    </dataValidation>
    <dataValidation type="list" allowBlank="1" showInputMessage="1" showErrorMessage="1" sqref="K45:K86" xr:uid="{AE0083A6-CFCA-48D2-AF11-3845F74BA3F8}">
      <formula1>$T$45:$T$54</formula1>
    </dataValidation>
  </dataValidations>
  <hyperlinks>
    <hyperlink ref="A11" r:id="rId1" xr:uid="{42147DF5-3F67-4EF1-9AB3-BD34465FBCD3}"/>
  </hyperlinks>
  <pageMargins left="0.7" right="0.7" top="0.78740157499999996" bottom="0.78740157499999996" header="0.3" footer="0.3"/>
  <pageSetup paperSize="9" scale="39" orientation="portrait" r:id="rId2"/>
  <drawing r:id="rId3"/>
  <tableParts count="2">
    <tablePart r:id="rId4"/>
    <tablePart r:id="rId5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4</vt:i4>
      </vt:variant>
      <vt:variant>
        <vt:lpstr>Benannte Bereiche</vt:lpstr>
      </vt:variant>
      <vt:variant>
        <vt:i4>8</vt:i4>
      </vt:variant>
    </vt:vector>
  </HeadingPairs>
  <TitlesOfParts>
    <vt:vector size="12" baseType="lpstr">
      <vt:lpstr>Milchbüchli</vt:lpstr>
      <vt:lpstr>Erträge</vt:lpstr>
      <vt:lpstr>Aufwände</vt:lpstr>
      <vt:lpstr>ABS_Verlustvortrag_Inventar</vt:lpstr>
      <vt:lpstr>ABS_Verlustvortrag_Inventar!Druckbereich</vt:lpstr>
      <vt:lpstr>Aufwände!Druckbereich</vt:lpstr>
      <vt:lpstr>Erträge!Druckbereich</vt:lpstr>
      <vt:lpstr>Milchbüchli!Druckbereich</vt:lpstr>
      <vt:lpstr>leer</vt:lpstr>
      <vt:lpstr>LeerListe</vt:lpstr>
      <vt:lpstr>ListeAuswahl</vt:lpstr>
      <vt:lpstr>Personalaufwände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kevinseyr@gmail.com</dc:creator>
  <cp:lastModifiedBy>Kevin Seyr</cp:lastModifiedBy>
  <cp:lastPrinted>2026-01-24T15:09:22Z</cp:lastPrinted>
  <dcterms:created xsi:type="dcterms:W3CDTF">2025-05-19T18:10:00Z</dcterms:created>
  <dcterms:modified xsi:type="dcterms:W3CDTF">2026-05-20T10:25:08Z</dcterms:modified>
</cp:coreProperties>
</file>